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24915" windowHeight="11505" activeTab="2"/>
  </bookViews>
  <sheets>
    <sheet name="External Revenue" sheetId="1" r:id="rId1"/>
    <sheet name="Op  earnings  " sheetId="2" r:id="rId2"/>
    <sheet name="Summary" sheetId="3" r:id="rId3"/>
  </sheets>
  <definedNames>
    <definedName name="_xlnm.Print_Area" localSheetId="0">'External Revenue'!$A$1:$O$51</definedName>
    <definedName name="_xlnm.Print_Area" localSheetId="1">'Op  earnings  '!$A$1:$N$52</definedName>
    <definedName name="_xlnm.Print_Area" localSheetId="2">Summary!$A$1:$G$95</definedName>
  </definedNames>
  <calcPr calcId="145621"/>
</workbook>
</file>

<file path=xl/calcChain.xml><?xml version="1.0" encoding="utf-8"?>
<calcChain xmlns="http://schemas.openxmlformats.org/spreadsheetml/2006/main">
  <c r="F12" i="3" l="1"/>
  <c r="F14" i="3" s="1"/>
  <c r="D12" i="3"/>
  <c r="D14" i="3" s="1"/>
  <c r="C12" i="3"/>
  <c r="C14" i="3" s="1"/>
  <c r="B12" i="3"/>
  <c r="B14" i="3" s="1"/>
  <c r="F88" i="3" l="1"/>
  <c r="F89" i="3"/>
  <c r="F90" i="3"/>
  <c r="F91" i="3"/>
  <c r="F87" i="3"/>
  <c r="C51" i="2" l="1"/>
  <c r="D51" i="2"/>
  <c r="F51" i="2"/>
  <c r="B51" i="2"/>
  <c r="L42" i="2" l="1"/>
  <c r="J23" i="2"/>
  <c r="M23" i="2"/>
  <c r="I23" i="2"/>
  <c r="B49" i="2" l="1"/>
  <c r="C49" i="2"/>
  <c r="D49" i="2"/>
  <c r="F49" i="2"/>
  <c r="C74" i="3" l="1"/>
  <c r="D74" i="3"/>
  <c r="F74" i="3"/>
  <c r="C75" i="3"/>
  <c r="D75" i="3"/>
  <c r="F75" i="3"/>
  <c r="C76" i="3"/>
  <c r="D76" i="3"/>
  <c r="F76" i="3"/>
  <c r="C77" i="3"/>
  <c r="D77" i="3"/>
  <c r="F77" i="3"/>
  <c r="C78" i="3"/>
  <c r="D78" i="3"/>
  <c r="F78" i="3"/>
  <c r="C79" i="3"/>
  <c r="D79" i="3"/>
  <c r="F79" i="3"/>
  <c r="B75" i="3"/>
  <c r="B76" i="3"/>
  <c r="B77" i="3"/>
  <c r="B78" i="3"/>
  <c r="B79" i="3"/>
  <c r="B74" i="3"/>
  <c r="C87" i="3"/>
  <c r="D87" i="3"/>
  <c r="C88" i="3"/>
  <c r="D88" i="3"/>
  <c r="C89" i="3"/>
  <c r="D89" i="3"/>
  <c r="C90" i="3"/>
  <c r="D90" i="3"/>
  <c r="C91" i="3"/>
  <c r="D91" i="3"/>
  <c r="B88" i="3"/>
  <c r="B89" i="3"/>
  <c r="B90" i="3"/>
  <c r="B91" i="3"/>
  <c r="B87" i="3"/>
  <c r="D68" i="3"/>
  <c r="B68" i="3"/>
  <c r="F68" i="3"/>
  <c r="C68" i="3"/>
  <c r="D55" i="3" l="1"/>
  <c r="B55" i="3"/>
  <c r="C55" i="3"/>
  <c r="F27" i="3" l="1"/>
  <c r="F81" i="3" s="1"/>
  <c r="D27" i="3"/>
  <c r="D81" i="3" s="1"/>
  <c r="C27" i="3"/>
  <c r="C81" i="3" s="1"/>
  <c r="B27" i="3"/>
  <c r="B81" i="3" s="1"/>
  <c r="F40" i="3" l="1"/>
  <c r="D40" i="3"/>
  <c r="C40" i="3"/>
  <c r="B40" i="3"/>
  <c r="N57" i="1"/>
  <c r="K57" i="1"/>
  <c r="K56" i="1"/>
  <c r="J57" i="1"/>
  <c r="J63" i="1" s="1"/>
  <c r="J56" i="1"/>
  <c r="L9" i="1"/>
  <c r="L8" i="1"/>
  <c r="N64" i="1"/>
  <c r="K64" i="1"/>
  <c r="J64" i="1"/>
  <c r="N63" i="1"/>
  <c r="K63" i="1"/>
  <c r="N33" i="1"/>
  <c r="K33" i="1"/>
  <c r="J33" i="1"/>
  <c r="N22" i="1"/>
  <c r="K22" i="1"/>
  <c r="J22" i="1"/>
  <c r="N10" i="1"/>
  <c r="K10" i="1"/>
  <c r="J10" i="1"/>
  <c r="J49" i="2"/>
  <c r="F42" i="3" l="1"/>
  <c r="B42" i="3"/>
  <c r="B94" i="3"/>
  <c r="C42" i="3"/>
  <c r="C94" i="3"/>
  <c r="D42" i="3"/>
  <c r="D94" i="3"/>
  <c r="L10" i="1"/>
  <c r="N59" i="1"/>
  <c r="J59" i="1"/>
  <c r="K59" i="1"/>
  <c r="M51" i="2" l="1"/>
  <c r="J51" i="2"/>
  <c r="I51" i="2"/>
  <c r="D46" i="1" l="1"/>
  <c r="D48" i="1" s="1"/>
  <c r="K47" i="1" s="1"/>
  <c r="K49" i="1" s="1"/>
  <c r="E46" i="1"/>
  <c r="E48" i="1" s="1"/>
  <c r="G46" i="1"/>
  <c r="G48" i="1" s="1"/>
  <c r="N47" i="1" s="1"/>
  <c r="N49" i="1" s="1"/>
  <c r="C46" i="1"/>
  <c r="C48" i="1" s="1"/>
  <c r="J47" i="1" s="1"/>
  <c r="J49" i="1" s="1"/>
  <c r="M35" i="2" l="1"/>
  <c r="J35" i="2"/>
  <c r="I35" i="2"/>
  <c r="M10" i="2" l="1"/>
  <c r="J10" i="2"/>
  <c r="K10" i="2"/>
  <c r="I10" i="2"/>
  <c r="F43" i="2"/>
  <c r="M41" i="2" s="1"/>
  <c r="M42" i="2" s="1"/>
  <c r="D43" i="2"/>
  <c r="C43" i="2"/>
  <c r="J41" i="2" s="1"/>
  <c r="J42" i="2" s="1"/>
  <c r="B43" i="2"/>
  <c r="I41" i="2" s="1"/>
  <c r="I42" i="2" s="1"/>
  <c r="F35" i="2"/>
  <c r="D35" i="2"/>
  <c r="C35" i="2"/>
  <c r="B35" i="2"/>
  <c r="F26" i="2"/>
  <c r="D26" i="2"/>
  <c r="C26" i="2"/>
  <c r="B26" i="2"/>
  <c r="F12" i="2"/>
  <c r="F14" i="2" s="1"/>
  <c r="D12" i="2"/>
  <c r="D14" i="2" s="1"/>
  <c r="C12" i="2"/>
  <c r="C14" i="2" s="1"/>
  <c r="B12" i="2"/>
  <c r="B14" i="2" s="1"/>
  <c r="G41" i="1" l="1"/>
  <c r="N39" i="1" s="1"/>
  <c r="G33" i="1"/>
  <c r="N40" i="1" l="1"/>
  <c r="N62" i="1"/>
  <c r="N65" i="1" s="1"/>
  <c r="E41" i="1"/>
  <c r="C41" i="1"/>
  <c r="J39" i="1" s="1"/>
  <c r="D41" i="1"/>
  <c r="K39" i="1" s="1"/>
  <c r="C33" i="1"/>
  <c r="D24" i="1"/>
  <c r="D33" i="1"/>
  <c r="E33" i="1"/>
  <c r="C24" i="1"/>
  <c r="G24" i="1"/>
  <c r="K40" i="1" l="1"/>
  <c r="K62" i="1"/>
  <c r="K65" i="1" s="1"/>
  <c r="J40" i="1"/>
  <c r="J62" i="1"/>
  <c r="J65" i="1" s="1"/>
  <c r="E24" i="1"/>
  <c r="G12" i="1" l="1"/>
  <c r="E12" i="1" l="1"/>
  <c r="C12" i="1" l="1"/>
  <c r="D12" i="1" l="1"/>
  <c r="F55" i="3" l="1"/>
  <c r="F94" i="3" s="1"/>
</calcChain>
</file>

<file path=xl/sharedStrings.xml><?xml version="1.0" encoding="utf-8"?>
<sst xmlns="http://schemas.openxmlformats.org/spreadsheetml/2006/main" count="304" uniqueCount="50">
  <si>
    <t>Heavy Building Products</t>
  </si>
  <si>
    <t>NZ Concrete Products</t>
  </si>
  <si>
    <t>NZ Cement and Quarry Products</t>
  </si>
  <si>
    <t>Plastic Pipes</t>
  </si>
  <si>
    <t>Steel and other</t>
  </si>
  <si>
    <t>Total</t>
  </si>
  <si>
    <t>Operating earnings (NZ$m)</t>
  </si>
  <si>
    <t>Light Building Products</t>
  </si>
  <si>
    <t>NZ Building Materials</t>
  </si>
  <si>
    <t>Australian Building Materials</t>
  </si>
  <si>
    <t>Laminates &amp; Panels</t>
  </si>
  <si>
    <t xml:space="preserve">Distribution New Zealand </t>
  </si>
  <si>
    <t>Construction</t>
  </si>
  <si>
    <t>FY14</t>
  </si>
  <si>
    <t>FY13</t>
  </si>
  <si>
    <t>FY12</t>
  </si>
  <si>
    <t xml:space="preserve">H1 </t>
  </si>
  <si>
    <t>Australian Concrete Products</t>
  </si>
  <si>
    <t>Australian  Quarry Products</t>
  </si>
  <si>
    <t>FY</t>
  </si>
  <si>
    <t>Corporate</t>
  </si>
  <si>
    <t>Group</t>
  </si>
  <si>
    <t>Distribution Australia</t>
  </si>
  <si>
    <t>External Revenue (NZ$m)</t>
  </si>
  <si>
    <t>Significant items</t>
  </si>
  <si>
    <t>Total excl significant items</t>
  </si>
  <si>
    <t>NZ</t>
  </si>
  <si>
    <t>Australia</t>
  </si>
  <si>
    <t>Rest of World</t>
  </si>
  <si>
    <t xml:space="preserve">Construction </t>
  </si>
  <si>
    <t>Housing</t>
  </si>
  <si>
    <t xml:space="preserve"> </t>
  </si>
  <si>
    <t>check</t>
  </si>
  <si>
    <t>Corporate/Dist Au/L&amp;P</t>
  </si>
  <si>
    <t>Geographic segmentation</t>
  </si>
  <si>
    <t>Gross Revenue (NZ$m)</t>
  </si>
  <si>
    <t xml:space="preserve">Total </t>
  </si>
  <si>
    <t>Total gross sales</t>
  </si>
  <si>
    <t>Intercompany</t>
  </si>
  <si>
    <t>Total External sales</t>
  </si>
  <si>
    <t>Funds</t>
  </si>
  <si>
    <t xml:space="preserve">Total  </t>
  </si>
  <si>
    <t>EBITDA excl significant items</t>
  </si>
  <si>
    <t>EBIT/Funds</t>
  </si>
  <si>
    <t>n/a</t>
  </si>
  <si>
    <t xml:space="preserve">Steel Distribution </t>
  </si>
  <si>
    <t>EBITDA/External Revenue</t>
  </si>
  <si>
    <t>Roof Tile Group</t>
  </si>
  <si>
    <t>Building Products Distribution</t>
  </si>
  <si>
    <t>Roof Tiles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</si>
</sst>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#,##0;\(#,##0\)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i/>
      <sz val="10.5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.5"/>
      <color rgb="FFFF0000"/>
      <name val="Arial"/>
      <family val="2"/>
    </font>
    <font>
      <sz val="10.5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ill="1"/>
    <xf numFmtId="0" fontId="1" fillId="0" borderId="0" xfId="0" applyFont="1" applyFill="1"/>
    <xf numFmtId="0" fontId="1" fillId="0" borderId="0" xfId="0" applyFont="1"/>
    <xf numFmtId="0" fontId="1" fillId="0" borderId="0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right"/>
    </xf>
    <xf numFmtId="164" fontId="1" fillId="0" borderId="0" xfId="0" applyNumberFormat="1" applyFont="1" applyFill="1"/>
    <xf numFmtId="0" fontId="1" fillId="0" borderId="2" xfId="0" applyFont="1" applyFill="1" applyBorder="1"/>
    <xf numFmtId="164" fontId="1" fillId="0" borderId="2" xfId="0" applyNumberFormat="1" applyFont="1" applyFill="1" applyBorder="1"/>
    <xf numFmtId="164" fontId="2" fillId="0" borderId="1" xfId="0" applyNumberFormat="1" applyFont="1" applyFill="1" applyBorder="1"/>
    <xf numFmtId="0" fontId="1" fillId="0" borderId="0" xfId="0" applyFont="1" applyFill="1" applyAlignment="1">
      <alignment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3" fillId="0" borderId="0" xfId="0" applyFont="1" applyFill="1"/>
    <xf numFmtId="164" fontId="2" fillId="0" borderId="0" xfId="0" applyNumberFormat="1" applyFont="1" applyFill="1" applyBorder="1"/>
    <xf numFmtId="0" fontId="0" fillId="2" borderId="0" xfId="0" applyFill="1"/>
    <xf numFmtId="164" fontId="1" fillId="0" borderId="0" xfId="0" applyNumberFormat="1" applyFont="1" applyFill="1" applyBorder="1"/>
    <xf numFmtId="164" fontId="1" fillId="0" borderId="3" xfId="0" applyNumberFormat="1" applyFont="1" applyFill="1" applyBorder="1"/>
    <xf numFmtId="164" fontId="1" fillId="0" borderId="1" xfId="0" applyNumberFormat="1" applyFont="1" applyFill="1" applyBorder="1"/>
    <xf numFmtId="0" fontId="1" fillId="0" borderId="0" xfId="0" applyFont="1" applyFill="1" applyBorder="1" applyAlignment="1">
      <alignment horizontal="right"/>
    </xf>
    <xf numFmtId="164" fontId="2" fillId="0" borderId="4" xfId="0" applyNumberFormat="1" applyFont="1" applyFill="1" applyBorder="1"/>
    <xf numFmtId="0" fontId="1" fillId="0" borderId="1" xfId="0" applyFont="1" applyFill="1" applyBorder="1"/>
    <xf numFmtId="0" fontId="0" fillId="0" borderId="0" xfId="0" applyFont="1" applyFill="1"/>
    <xf numFmtId="0" fontId="0" fillId="0" borderId="0" xfId="0" applyFont="1"/>
    <xf numFmtId="0" fontId="2" fillId="0" borderId="2" xfId="0" applyFont="1" applyFill="1" applyBorder="1"/>
    <xf numFmtId="164" fontId="2" fillId="0" borderId="2" xfId="0" applyNumberFormat="1" applyFont="1" applyFill="1" applyBorder="1"/>
    <xf numFmtId="0" fontId="4" fillId="0" borderId="0" xfId="0" applyFont="1" applyFill="1"/>
    <xf numFmtId="0" fontId="4" fillId="0" borderId="0" xfId="0" applyFont="1"/>
    <xf numFmtId="164" fontId="1" fillId="0" borderId="0" xfId="0" applyNumberFormat="1" applyFont="1" applyFill="1" applyBorder="1" applyAlignment="1">
      <alignment horizontal="right"/>
    </xf>
    <xf numFmtId="0" fontId="5" fillId="0" borderId="0" xfId="0" applyFont="1"/>
    <xf numFmtId="0" fontId="6" fillId="0" borderId="1" xfId="0" applyFont="1" applyFill="1" applyBorder="1" applyAlignment="1">
      <alignment horizontal="right"/>
    </xf>
    <xf numFmtId="0" fontId="5" fillId="0" borderId="0" xfId="0" applyFont="1" applyFill="1"/>
    <xf numFmtId="0" fontId="6" fillId="0" borderId="1" xfId="0" applyFont="1" applyFill="1" applyBorder="1"/>
    <xf numFmtId="164" fontId="7" fillId="0" borderId="0" xfId="0" applyNumberFormat="1" applyFont="1" applyFill="1" applyBorder="1"/>
    <xf numFmtId="164" fontId="6" fillId="0" borderId="4" xfId="0" applyNumberFormat="1" applyFont="1" applyFill="1" applyBorder="1"/>
    <xf numFmtId="0" fontId="8" fillId="0" borderId="0" xfId="0" applyFont="1" applyFill="1"/>
    <xf numFmtId="165" fontId="1" fillId="0" borderId="0" xfId="1" applyNumberFormat="1" applyFont="1" applyFill="1" applyBorder="1"/>
    <xf numFmtId="165" fontId="0" fillId="0" borderId="0" xfId="0" applyNumberFormat="1" applyFill="1"/>
    <xf numFmtId="165" fontId="1" fillId="0" borderId="4" xfId="1" applyNumberFormat="1" applyFont="1" applyFill="1" applyBorder="1"/>
    <xf numFmtId="165" fontId="1" fillId="0" borderId="0" xfId="1" applyNumberFormat="1" applyFont="1" applyFill="1" applyBorder="1" applyAlignment="1">
      <alignment horizontal="right"/>
    </xf>
    <xf numFmtId="41" fontId="1" fillId="0" borderId="0" xfId="0" applyNumberFormat="1" applyFont="1" applyFill="1" applyBorder="1"/>
    <xf numFmtId="41" fontId="0" fillId="0" borderId="0" xfId="0" applyNumberFormat="1" applyFill="1"/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showGridLines="0" topLeftCell="A31" zoomScaleNormal="100" workbookViewId="0">
      <selection activeCell="C80" sqref="C80"/>
    </sheetView>
  </sheetViews>
  <sheetFormatPr defaultRowHeight="15" outlineLevelRow="1" x14ac:dyDescent="0.25"/>
  <cols>
    <col min="1" max="1" width="41" style="1" customWidth="1"/>
    <col min="2" max="2" width="4.140625" customWidth="1"/>
    <col min="3" max="3" width="11.28515625" style="1" customWidth="1"/>
    <col min="4" max="5" width="11.28515625" customWidth="1"/>
    <col min="6" max="6" width="4.140625" customWidth="1"/>
    <col min="7" max="7" width="11.28515625" customWidth="1"/>
    <col min="9" max="9" width="25.42578125" customWidth="1"/>
    <col min="13" max="13" width="3.42578125" customWidth="1"/>
    <col min="15" max="15" width="2.7109375" customWidth="1"/>
  </cols>
  <sheetData>
    <row r="1" spans="1:14" x14ac:dyDescent="0.25">
      <c r="C1" s="2"/>
      <c r="D1" s="3"/>
      <c r="E1" s="3"/>
      <c r="F1" s="3"/>
      <c r="G1" s="3"/>
      <c r="I1" s="44" t="s">
        <v>34</v>
      </c>
      <c r="J1" s="44"/>
      <c r="K1" s="44"/>
      <c r="L1" s="44"/>
      <c r="M1" s="44"/>
    </row>
    <row r="2" spans="1:14" x14ac:dyDescent="0.25">
      <c r="C2" s="44" t="s">
        <v>23</v>
      </c>
      <c r="D2" s="44"/>
      <c r="E2" s="44"/>
      <c r="F2" s="44"/>
      <c r="G2" s="44"/>
    </row>
    <row r="3" spans="1:14" x14ac:dyDescent="0.25">
      <c r="A3" s="4"/>
      <c r="C3" s="6" t="s">
        <v>19</v>
      </c>
      <c r="D3" s="6" t="s">
        <v>19</v>
      </c>
      <c r="E3" s="6" t="s">
        <v>19</v>
      </c>
      <c r="F3" s="13"/>
      <c r="G3" s="6" t="s">
        <v>16</v>
      </c>
    </row>
    <row r="4" spans="1:14" x14ac:dyDescent="0.25">
      <c r="A4" s="5" t="s">
        <v>21</v>
      </c>
      <c r="C4" s="6">
        <v>2014</v>
      </c>
      <c r="D4" s="6">
        <v>2013</v>
      </c>
      <c r="E4" s="6">
        <v>2012</v>
      </c>
      <c r="F4" s="13"/>
      <c r="G4" s="6">
        <v>2014</v>
      </c>
      <c r="I4" s="5" t="s">
        <v>21</v>
      </c>
      <c r="J4" s="44" t="s">
        <v>23</v>
      </c>
      <c r="K4" s="44"/>
      <c r="L4" s="44"/>
      <c r="M4" s="44"/>
      <c r="N4" s="44"/>
    </row>
    <row r="5" spans="1:14" x14ac:dyDescent="0.25">
      <c r="A5" s="2" t="s">
        <v>0</v>
      </c>
      <c r="C5" s="17">
        <v>1859</v>
      </c>
      <c r="D5" s="17">
        <v>1904</v>
      </c>
      <c r="E5" s="17">
        <v>2095</v>
      </c>
      <c r="F5" s="17"/>
      <c r="G5" s="17">
        <v>950</v>
      </c>
      <c r="J5" s="6" t="s">
        <v>19</v>
      </c>
      <c r="K5" s="6" t="s">
        <v>19</v>
      </c>
      <c r="L5" s="6" t="s">
        <v>19</v>
      </c>
      <c r="M5" s="1"/>
      <c r="N5" s="6" t="s">
        <v>16</v>
      </c>
    </row>
    <row r="6" spans="1:14" x14ac:dyDescent="0.25">
      <c r="A6" s="2" t="s">
        <v>7</v>
      </c>
      <c r="C6" s="17">
        <v>1166</v>
      </c>
      <c r="D6" s="17">
        <v>1226</v>
      </c>
      <c r="E6" s="17">
        <v>1263</v>
      </c>
      <c r="F6" s="17"/>
      <c r="G6" s="17">
        <v>597</v>
      </c>
      <c r="J6" s="6">
        <v>2014</v>
      </c>
      <c r="K6" s="6">
        <v>2013</v>
      </c>
      <c r="L6" s="6">
        <v>2012</v>
      </c>
      <c r="M6" s="1"/>
      <c r="N6" s="6">
        <v>2014</v>
      </c>
    </row>
    <row r="7" spans="1:14" x14ac:dyDescent="0.25">
      <c r="A7" s="2" t="s">
        <v>10</v>
      </c>
      <c r="C7" s="17">
        <v>1710</v>
      </c>
      <c r="D7" s="17">
        <v>1738</v>
      </c>
      <c r="E7" s="17">
        <v>1849</v>
      </c>
      <c r="F7" s="17"/>
      <c r="G7" s="17">
        <v>866</v>
      </c>
      <c r="I7" t="s">
        <v>26</v>
      </c>
      <c r="J7" s="17">
        <v>4031</v>
      </c>
      <c r="K7" s="17">
        <v>3832</v>
      </c>
      <c r="L7" s="17">
        <v>3642</v>
      </c>
      <c r="M7" s="1"/>
      <c r="N7" s="17">
        <v>2012</v>
      </c>
    </row>
    <row r="8" spans="1:14" x14ac:dyDescent="0.25">
      <c r="A8" s="2" t="s">
        <v>11</v>
      </c>
      <c r="C8" s="17">
        <v>1461</v>
      </c>
      <c r="D8" s="17">
        <v>1438</v>
      </c>
      <c r="E8" s="17">
        <v>1443</v>
      </c>
      <c r="F8" s="17"/>
      <c r="G8" s="17">
        <v>725</v>
      </c>
      <c r="I8" t="s">
        <v>27</v>
      </c>
      <c r="J8" s="17">
        <v>3287</v>
      </c>
      <c r="K8" s="17">
        <v>3640</v>
      </c>
      <c r="L8" s="17">
        <f>4139</f>
        <v>4139</v>
      </c>
      <c r="M8" s="1"/>
      <c r="N8" s="17">
        <v>1720</v>
      </c>
    </row>
    <row r="9" spans="1:14" x14ac:dyDescent="0.25">
      <c r="A9" s="2" t="s">
        <v>22</v>
      </c>
      <c r="C9" s="17">
        <v>927</v>
      </c>
      <c r="D9" s="17">
        <v>994</v>
      </c>
      <c r="E9" s="17">
        <v>1122</v>
      </c>
      <c r="F9" s="17"/>
      <c r="G9" s="17">
        <v>476</v>
      </c>
      <c r="I9" t="s">
        <v>28</v>
      </c>
      <c r="J9" s="17">
        <v>1083</v>
      </c>
      <c r="K9" s="17">
        <v>1045</v>
      </c>
      <c r="L9" s="17">
        <f>8839-L8-L7</f>
        <v>1058</v>
      </c>
      <c r="M9" s="1"/>
      <c r="N9" s="17">
        <v>541</v>
      </c>
    </row>
    <row r="10" spans="1:14" x14ac:dyDescent="0.25">
      <c r="A10" s="2" t="s">
        <v>12</v>
      </c>
      <c r="C10" s="17">
        <v>1278</v>
      </c>
      <c r="D10" s="17">
        <v>1217</v>
      </c>
      <c r="E10" s="17">
        <v>1067</v>
      </c>
      <c r="F10" s="17"/>
      <c r="G10" s="17">
        <v>659</v>
      </c>
      <c r="J10" s="21">
        <f>SUM(J7:J9)</f>
        <v>8401</v>
      </c>
      <c r="K10" s="21">
        <f t="shared" ref="K10:N10" si="0">SUM(K7:K9)</f>
        <v>8517</v>
      </c>
      <c r="L10" s="21">
        <f t="shared" si="0"/>
        <v>8839</v>
      </c>
      <c r="M10" s="27"/>
      <c r="N10" s="21">
        <f t="shared" si="0"/>
        <v>4273</v>
      </c>
    </row>
    <row r="11" spans="1:14" x14ac:dyDescent="0.25">
      <c r="A11" s="8" t="s">
        <v>20</v>
      </c>
      <c r="C11" s="19">
        <v>0</v>
      </c>
      <c r="D11" s="19">
        <v>0</v>
      </c>
      <c r="E11" s="19">
        <v>0</v>
      </c>
      <c r="F11" s="17"/>
      <c r="G11" s="17">
        <v>0</v>
      </c>
    </row>
    <row r="12" spans="1:14" s="28" customFormat="1" x14ac:dyDescent="0.25">
      <c r="A12" s="25" t="s">
        <v>36</v>
      </c>
      <c r="B12" s="27"/>
      <c r="C12" s="10">
        <f>SUM(C5:C11)</f>
        <v>8401</v>
      </c>
      <c r="D12" s="10">
        <f t="shared" ref="D12:E12" si="1">SUM(D5:D11)</f>
        <v>8517</v>
      </c>
      <c r="E12" s="10">
        <f t="shared" si="1"/>
        <v>8839</v>
      </c>
      <c r="F12" s="15"/>
      <c r="G12" s="21">
        <f t="shared" ref="G12" si="2">SUM(G5:G11)</f>
        <v>4273</v>
      </c>
      <c r="I12" s="27"/>
      <c r="J12" s="27"/>
      <c r="K12" s="27"/>
      <c r="L12" s="27"/>
      <c r="M12" s="27"/>
      <c r="N12" s="27"/>
    </row>
    <row r="13" spans="1:14" s="24" customFormat="1" x14ac:dyDescent="0.25">
      <c r="A13"/>
      <c r="B13" s="23"/>
      <c r="C13"/>
      <c r="D13"/>
      <c r="E13"/>
      <c r="F13"/>
      <c r="G13"/>
      <c r="I13" s="23"/>
      <c r="J13" s="23"/>
      <c r="K13" s="23"/>
      <c r="L13" s="23"/>
      <c r="M13" s="23"/>
      <c r="N13" s="23"/>
    </row>
    <row r="14" spans="1:14" x14ac:dyDescent="0.25">
      <c r="A14" s="11"/>
      <c r="C14" s="11"/>
      <c r="D14" s="11"/>
      <c r="E14" s="11"/>
      <c r="F14" s="11"/>
      <c r="G14" s="11"/>
    </row>
    <row r="15" spans="1:14" x14ac:dyDescent="0.25">
      <c r="C15" s="44" t="s">
        <v>23</v>
      </c>
      <c r="D15" s="44"/>
      <c r="E15" s="44"/>
      <c r="F15" s="44"/>
      <c r="G15" s="44"/>
    </row>
    <row r="16" spans="1:14" x14ac:dyDescent="0.25">
      <c r="A16" s="4"/>
      <c r="C16" s="6" t="s">
        <v>19</v>
      </c>
      <c r="D16" s="6" t="s">
        <v>19</v>
      </c>
      <c r="E16" s="6" t="s">
        <v>19</v>
      </c>
      <c r="F16" s="13"/>
      <c r="G16" s="6" t="s">
        <v>16</v>
      </c>
      <c r="J16" s="44" t="s">
        <v>23</v>
      </c>
      <c r="K16" s="44"/>
      <c r="L16" s="44"/>
      <c r="M16" s="44"/>
      <c r="N16" s="44"/>
    </row>
    <row r="17" spans="1:14" x14ac:dyDescent="0.25">
      <c r="A17" s="5" t="s">
        <v>0</v>
      </c>
      <c r="C17" s="6">
        <v>2014</v>
      </c>
      <c r="D17" s="6">
        <v>2013</v>
      </c>
      <c r="E17" s="6">
        <v>2012</v>
      </c>
      <c r="F17" s="13"/>
      <c r="G17" s="6">
        <v>2014</v>
      </c>
      <c r="J17" s="6" t="s">
        <v>19</v>
      </c>
      <c r="K17" s="6" t="s">
        <v>19</v>
      </c>
      <c r="M17" s="1"/>
      <c r="N17" s="6" t="s">
        <v>16</v>
      </c>
    </row>
    <row r="18" spans="1:14" x14ac:dyDescent="0.25">
      <c r="A18" s="2" t="s">
        <v>1</v>
      </c>
      <c r="C18" s="18">
        <v>409</v>
      </c>
      <c r="D18" s="18">
        <v>355</v>
      </c>
      <c r="E18" s="18">
        <v>304</v>
      </c>
      <c r="F18" s="17"/>
      <c r="G18" s="18">
        <v>190</v>
      </c>
      <c r="I18" s="5" t="s">
        <v>0</v>
      </c>
      <c r="J18" s="6">
        <v>2014</v>
      </c>
      <c r="K18" s="6">
        <v>2013</v>
      </c>
      <c r="M18" s="1"/>
      <c r="N18" s="6">
        <v>2014</v>
      </c>
    </row>
    <row r="19" spans="1:14" x14ac:dyDescent="0.25">
      <c r="A19" s="2" t="s">
        <v>2</v>
      </c>
      <c r="C19" s="17">
        <v>205</v>
      </c>
      <c r="D19" s="17">
        <v>189</v>
      </c>
      <c r="E19" s="17">
        <v>174</v>
      </c>
      <c r="F19" s="17"/>
      <c r="G19" s="17">
        <v>95</v>
      </c>
      <c r="I19" t="s">
        <v>26</v>
      </c>
      <c r="J19" s="17">
        <v>890</v>
      </c>
      <c r="K19" s="17">
        <v>808</v>
      </c>
      <c r="M19" s="1"/>
      <c r="N19" s="17">
        <v>427</v>
      </c>
    </row>
    <row r="20" spans="1:14" x14ac:dyDescent="0.25">
      <c r="A20" s="2" t="s">
        <v>17</v>
      </c>
      <c r="C20" s="17">
        <v>260</v>
      </c>
      <c r="D20" s="17">
        <v>343</v>
      </c>
      <c r="E20" s="17">
        <v>360</v>
      </c>
      <c r="F20" s="17"/>
      <c r="G20" s="17">
        <v>144</v>
      </c>
      <c r="I20" t="s">
        <v>27</v>
      </c>
      <c r="J20" s="17">
        <v>955</v>
      </c>
      <c r="K20" s="17">
        <v>1083</v>
      </c>
      <c r="M20" s="1"/>
      <c r="N20" s="17">
        <v>515</v>
      </c>
    </row>
    <row r="21" spans="1:14" x14ac:dyDescent="0.25">
      <c r="A21" s="2" t="s">
        <v>18</v>
      </c>
      <c r="C21" s="17">
        <v>104</v>
      </c>
      <c r="D21" s="17">
        <v>104</v>
      </c>
      <c r="E21" s="17">
        <v>109</v>
      </c>
      <c r="F21" s="17"/>
      <c r="G21" s="17">
        <v>54</v>
      </c>
      <c r="I21" t="s">
        <v>28</v>
      </c>
      <c r="J21" s="17">
        <v>14</v>
      </c>
      <c r="K21" s="17">
        <v>13</v>
      </c>
      <c r="M21" s="1"/>
      <c r="N21" s="17">
        <v>8</v>
      </c>
    </row>
    <row r="22" spans="1:14" x14ac:dyDescent="0.25">
      <c r="A22" s="2" t="s">
        <v>3</v>
      </c>
      <c r="C22" s="17">
        <v>597</v>
      </c>
      <c r="D22" s="17">
        <v>642</v>
      </c>
      <c r="E22" s="17">
        <v>681</v>
      </c>
      <c r="F22" s="17"/>
      <c r="G22" s="17">
        <v>323</v>
      </c>
      <c r="J22" s="21">
        <f>SUM(J19:J21)</f>
        <v>1859</v>
      </c>
      <c r="K22" s="21">
        <f t="shared" ref="K22" si="3">SUM(K19:K21)</f>
        <v>1904</v>
      </c>
      <c r="M22" s="27"/>
      <c r="N22" s="21">
        <f t="shared" ref="N22" si="4">SUM(N19:N21)</f>
        <v>950</v>
      </c>
    </row>
    <row r="23" spans="1:14" x14ac:dyDescent="0.25">
      <c r="A23" s="8" t="s">
        <v>4</v>
      </c>
      <c r="B23" s="1"/>
      <c r="C23" s="19">
        <v>284</v>
      </c>
      <c r="D23" s="19">
        <v>271</v>
      </c>
      <c r="E23" s="19">
        <v>467</v>
      </c>
      <c r="F23" s="17"/>
      <c r="G23" s="19">
        <v>144</v>
      </c>
      <c r="I23" s="1"/>
      <c r="J23" s="1"/>
      <c r="K23" s="1"/>
      <c r="L23" s="1"/>
      <c r="M23" s="1"/>
      <c r="N23" s="1"/>
    </row>
    <row r="24" spans="1:14" x14ac:dyDescent="0.25">
      <c r="A24" s="5" t="s">
        <v>5</v>
      </c>
      <c r="B24" s="1"/>
      <c r="C24" s="10">
        <f>SUM(C18:C23)</f>
        <v>1859</v>
      </c>
      <c r="D24" s="10">
        <f t="shared" ref="D24:E24" si="5">SUM(D18:D23)</f>
        <v>1904</v>
      </c>
      <c r="E24" s="10">
        <f t="shared" si="5"/>
        <v>2095</v>
      </c>
      <c r="F24" s="15"/>
      <c r="G24" s="10">
        <f t="shared" ref="G24" si="6">SUM(G18:G23)</f>
        <v>950</v>
      </c>
      <c r="I24" s="1"/>
      <c r="J24" s="1"/>
      <c r="K24" s="1"/>
      <c r="L24" s="1"/>
      <c r="M24" s="1"/>
      <c r="N24" s="1"/>
    </row>
    <row r="25" spans="1:14" x14ac:dyDescent="0.25">
      <c r="A25" s="11"/>
      <c r="C25" s="11"/>
      <c r="D25" s="11"/>
      <c r="E25" s="11"/>
      <c r="F25" s="11"/>
      <c r="G25" s="11"/>
    </row>
    <row r="26" spans="1:14" x14ac:dyDescent="0.25">
      <c r="A26" s="11"/>
      <c r="C26" s="11"/>
      <c r="D26" s="11"/>
      <c r="E26" s="11"/>
      <c r="F26" s="11"/>
      <c r="G26" s="11"/>
    </row>
    <row r="27" spans="1:14" x14ac:dyDescent="0.25">
      <c r="A27" s="12"/>
      <c r="C27" s="44" t="s">
        <v>23</v>
      </c>
      <c r="D27" s="44"/>
      <c r="E27" s="44"/>
      <c r="F27" s="44"/>
      <c r="G27" s="44"/>
      <c r="J27" s="44" t="s">
        <v>23</v>
      </c>
      <c r="K27" s="44"/>
      <c r="L27" s="44"/>
      <c r="M27" s="44"/>
      <c r="N27" s="44"/>
    </row>
    <row r="28" spans="1:14" x14ac:dyDescent="0.25">
      <c r="A28" s="4"/>
      <c r="C28" s="6" t="s">
        <v>19</v>
      </c>
      <c r="D28" s="6" t="s">
        <v>19</v>
      </c>
      <c r="E28" s="6" t="s">
        <v>19</v>
      </c>
      <c r="F28" s="13"/>
      <c r="G28" s="6" t="s">
        <v>16</v>
      </c>
      <c r="J28" s="6" t="s">
        <v>19</v>
      </c>
      <c r="K28" s="6" t="s">
        <v>19</v>
      </c>
      <c r="M28" s="1"/>
      <c r="N28" s="6" t="s">
        <v>16</v>
      </c>
    </row>
    <row r="29" spans="1:14" x14ac:dyDescent="0.25">
      <c r="A29" s="5" t="s">
        <v>7</v>
      </c>
      <c r="C29" s="6">
        <v>2014</v>
      </c>
      <c r="D29" s="6">
        <v>2013</v>
      </c>
      <c r="E29" s="6">
        <v>2012</v>
      </c>
      <c r="F29" s="13"/>
      <c r="G29" s="6">
        <v>2014</v>
      </c>
      <c r="I29" s="5" t="s">
        <v>7</v>
      </c>
      <c r="J29" s="6">
        <v>2014</v>
      </c>
      <c r="K29" s="6">
        <v>2013</v>
      </c>
      <c r="M29" s="1"/>
      <c r="N29" s="6">
        <v>2014</v>
      </c>
    </row>
    <row r="30" spans="1:14" x14ac:dyDescent="0.25">
      <c r="A30" s="4" t="s">
        <v>8</v>
      </c>
      <c r="B30" s="1"/>
      <c r="C30" s="20">
        <v>314</v>
      </c>
      <c r="D30" s="20">
        <v>289</v>
      </c>
      <c r="E30" s="20">
        <v>272</v>
      </c>
      <c r="F30" s="13"/>
      <c r="G30" s="20">
        <v>160</v>
      </c>
      <c r="I30" t="s">
        <v>26</v>
      </c>
      <c r="J30" s="17">
        <v>395</v>
      </c>
      <c r="K30" s="17">
        <v>346</v>
      </c>
      <c r="M30" s="1"/>
      <c r="N30" s="17">
        <v>190</v>
      </c>
    </row>
    <row r="31" spans="1:14" x14ac:dyDescent="0.25">
      <c r="A31" s="4" t="s">
        <v>9</v>
      </c>
      <c r="B31" s="1"/>
      <c r="C31" s="20">
        <v>663</v>
      </c>
      <c r="D31" s="20">
        <v>751</v>
      </c>
      <c r="E31" s="20">
        <v>813</v>
      </c>
      <c r="F31" s="13"/>
      <c r="G31" s="20">
        <v>342</v>
      </c>
      <c r="I31" t="s">
        <v>27</v>
      </c>
      <c r="J31" s="17">
        <v>643</v>
      </c>
      <c r="K31" s="17">
        <v>750</v>
      </c>
      <c r="M31" s="1"/>
      <c r="N31" s="17">
        <v>340</v>
      </c>
    </row>
    <row r="32" spans="1:14" x14ac:dyDescent="0.25">
      <c r="A32" s="8" t="s">
        <v>49</v>
      </c>
      <c r="B32" s="1"/>
      <c r="C32" s="19">
        <v>189</v>
      </c>
      <c r="D32" s="19">
        <v>186</v>
      </c>
      <c r="E32" s="19">
        <v>178</v>
      </c>
      <c r="F32" s="17"/>
      <c r="G32" s="19">
        <v>95</v>
      </c>
      <c r="I32" t="s">
        <v>28</v>
      </c>
      <c r="J32" s="17">
        <v>128</v>
      </c>
      <c r="K32" s="17">
        <v>130</v>
      </c>
      <c r="M32" s="1"/>
      <c r="N32" s="17">
        <v>67</v>
      </c>
    </row>
    <row r="33" spans="1:14" x14ac:dyDescent="0.25">
      <c r="A33" s="5" t="s">
        <v>5</v>
      </c>
      <c r="B33" s="1"/>
      <c r="C33" s="10">
        <f>SUM(C30:C32)</f>
        <v>1166</v>
      </c>
      <c r="D33" s="10">
        <f t="shared" ref="D33" si="7">SUM(D30:D32)</f>
        <v>1226</v>
      </c>
      <c r="E33" s="10">
        <f t="shared" ref="E33" si="8">SUM(E30:E32)</f>
        <v>1263</v>
      </c>
      <c r="F33" s="15"/>
      <c r="G33" s="10">
        <f t="shared" ref="G33" si="9">SUM(G30:G32)</f>
        <v>597</v>
      </c>
      <c r="J33" s="21">
        <f>SUM(J30:J32)</f>
        <v>1166</v>
      </c>
      <c r="K33" s="21">
        <f t="shared" ref="K33" si="10">SUM(K30:K32)</f>
        <v>1226</v>
      </c>
      <c r="M33" s="27"/>
      <c r="N33" s="21">
        <f t="shared" ref="N33" si="11">SUM(N30:N32)</f>
        <v>597</v>
      </c>
    </row>
    <row r="34" spans="1:14" x14ac:dyDescent="0.25">
      <c r="A34" s="11"/>
      <c r="B34" s="1"/>
      <c r="C34" s="11"/>
      <c r="D34" s="11"/>
      <c r="E34" s="11"/>
      <c r="F34" s="11"/>
      <c r="G34" s="11"/>
      <c r="I34" s="1"/>
      <c r="J34" s="1"/>
      <c r="K34" s="1"/>
      <c r="L34" s="1"/>
      <c r="M34" s="1"/>
      <c r="N34" s="1"/>
    </row>
    <row r="35" spans="1:14" x14ac:dyDescent="0.25">
      <c r="A35" s="11"/>
      <c r="B35" s="1"/>
      <c r="C35" s="11"/>
      <c r="D35" s="11"/>
      <c r="E35" s="11"/>
      <c r="F35" s="11"/>
      <c r="G35" s="11"/>
      <c r="I35" s="1"/>
      <c r="J35" s="1"/>
      <c r="K35" s="1"/>
      <c r="L35" s="1"/>
      <c r="M35" s="1"/>
      <c r="N35" s="1"/>
    </row>
    <row r="36" spans="1:14" x14ac:dyDescent="0.25">
      <c r="A36" s="14"/>
      <c r="B36" s="1"/>
      <c r="C36" s="44" t="s">
        <v>23</v>
      </c>
      <c r="D36" s="44"/>
      <c r="E36" s="44"/>
      <c r="F36" s="44"/>
      <c r="G36" s="44"/>
      <c r="J36" s="44" t="s">
        <v>23</v>
      </c>
      <c r="K36" s="44"/>
      <c r="L36" s="44"/>
      <c r="M36" s="44"/>
      <c r="N36" s="44"/>
    </row>
    <row r="37" spans="1:14" x14ac:dyDescent="0.25">
      <c r="A37" s="4"/>
      <c r="B37" s="1"/>
      <c r="C37" s="6" t="s">
        <v>13</v>
      </c>
      <c r="D37" s="6" t="s">
        <v>14</v>
      </c>
      <c r="E37" s="6" t="s">
        <v>15</v>
      </c>
      <c r="F37" s="13"/>
      <c r="G37" s="6" t="s">
        <v>16</v>
      </c>
      <c r="J37" s="6" t="s">
        <v>19</v>
      </c>
      <c r="K37" s="6" t="s">
        <v>19</v>
      </c>
      <c r="M37" s="1"/>
      <c r="N37" s="6" t="s">
        <v>16</v>
      </c>
    </row>
    <row r="38" spans="1:14" x14ac:dyDescent="0.25">
      <c r="A38" s="5" t="s">
        <v>11</v>
      </c>
      <c r="C38" s="6">
        <v>2014</v>
      </c>
      <c r="D38" s="6">
        <v>2013</v>
      </c>
      <c r="E38" s="6">
        <v>2012</v>
      </c>
      <c r="F38" s="13"/>
      <c r="G38" s="6">
        <v>2014</v>
      </c>
      <c r="I38" s="5" t="s">
        <v>11</v>
      </c>
      <c r="J38" s="6">
        <v>2014</v>
      </c>
      <c r="K38" s="6">
        <v>2013</v>
      </c>
      <c r="M38" s="1"/>
      <c r="N38" s="6">
        <v>2014</v>
      </c>
    </row>
    <row r="39" spans="1:14" x14ac:dyDescent="0.25">
      <c r="A39" s="4" t="s">
        <v>48</v>
      </c>
      <c r="B39" s="1"/>
      <c r="C39" s="20">
        <v>1196</v>
      </c>
      <c r="D39" s="20">
        <v>1176</v>
      </c>
      <c r="E39" s="20">
        <v>1171</v>
      </c>
      <c r="F39" s="13"/>
      <c r="G39" s="20">
        <v>595</v>
      </c>
      <c r="I39" t="s">
        <v>26</v>
      </c>
      <c r="J39" s="17">
        <f>C41</f>
        <v>1461</v>
      </c>
      <c r="K39" s="17">
        <f t="shared" ref="K39:N39" si="12">D41</f>
        <v>1438</v>
      </c>
      <c r="L39" s="17"/>
      <c r="M39" s="17"/>
      <c r="N39" s="17">
        <f t="shared" si="12"/>
        <v>725</v>
      </c>
    </row>
    <row r="40" spans="1:14" x14ac:dyDescent="0.25">
      <c r="A40" s="8" t="s">
        <v>45</v>
      </c>
      <c r="B40" s="1"/>
      <c r="C40" s="9">
        <v>265</v>
      </c>
      <c r="D40" s="9">
        <v>262</v>
      </c>
      <c r="E40" s="9">
        <v>272</v>
      </c>
      <c r="F40" s="13"/>
      <c r="G40" s="9">
        <v>130</v>
      </c>
      <c r="J40" s="21">
        <f>J39</f>
        <v>1461</v>
      </c>
      <c r="K40" s="21">
        <f>K39</f>
        <v>1438</v>
      </c>
      <c r="M40" s="27"/>
      <c r="N40" s="21">
        <f>N39</f>
        <v>725</v>
      </c>
    </row>
    <row r="41" spans="1:14" x14ac:dyDescent="0.25">
      <c r="A41" s="5" t="s">
        <v>5</v>
      </c>
      <c r="B41" s="1"/>
      <c r="C41" s="10">
        <f>SUM(C39:C40)</f>
        <v>1461</v>
      </c>
      <c r="D41" s="10">
        <f t="shared" ref="D41" si="13">SUM(D39:D40)</f>
        <v>1438</v>
      </c>
      <c r="E41" s="10">
        <f t="shared" ref="E41" si="14">SUM(E39:E40)</f>
        <v>1443</v>
      </c>
      <c r="F41" s="13"/>
      <c r="G41" s="10">
        <f t="shared" ref="G41" si="15">SUM(G39:G40)</f>
        <v>725</v>
      </c>
      <c r="J41" s="17"/>
      <c r="K41" s="17"/>
      <c r="M41" s="1"/>
      <c r="N41" s="17"/>
    </row>
    <row r="42" spans="1:14" s="16" customFormat="1" x14ac:dyDescent="0.25">
      <c r="A42" s="12"/>
      <c r="B42" s="1"/>
      <c r="C42" s="15"/>
      <c r="D42" s="15"/>
      <c r="E42" s="15"/>
      <c r="F42" s="13"/>
      <c r="G42" s="15"/>
    </row>
    <row r="43" spans="1:14" s="16" customFormat="1" x14ac:dyDescent="0.25">
      <c r="A43" s="12"/>
      <c r="B43" s="1"/>
      <c r="C43" s="15"/>
      <c r="D43" s="15"/>
      <c r="E43" s="15"/>
      <c r="F43" s="15"/>
      <c r="G43" s="15"/>
      <c r="I43" s="1"/>
      <c r="J43" s="1"/>
      <c r="K43" s="1"/>
      <c r="L43" s="1"/>
      <c r="M43" s="1"/>
      <c r="N43" s="1"/>
    </row>
    <row r="44" spans="1:14" x14ac:dyDescent="0.25">
      <c r="A44" s="14"/>
      <c r="B44" s="1"/>
      <c r="C44" s="44" t="s">
        <v>23</v>
      </c>
      <c r="D44" s="44"/>
      <c r="E44" s="44"/>
      <c r="F44" s="44"/>
      <c r="G44" s="44"/>
      <c r="J44" s="44" t="s">
        <v>23</v>
      </c>
      <c r="K44" s="44"/>
      <c r="L44" s="44"/>
      <c r="M44" s="44"/>
      <c r="N44" s="44"/>
    </row>
    <row r="45" spans="1:14" x14ac:dyDescent="0.25">
      <c r="A45" s="5" t="s">
        <v>12</v>
      </c>
      <c r="C45" s="6">
        <v>2014</v>
      </c>
      <c r="D45" s="6">
        <v>2013</v>
      </c>
      <c r="E45" s="6">
        <v>2012</v>
      </c>
      <c r="F45" s="13"/>
      <c r="G45" s="6">
        <v>2014</v>
      </c>
      <c r="J45" s="6" t="s">
        <v>19</v>
      </c>
      <c r="K45" s="6" t="s">
        <v>19</v>
      </c>
      <c r="M45" s="1"/>
      <c r="N45" s="6" t="s">
        <v>16</v>
      </c>
    </row>
    <row r="46" spans="1:14" x14ac:dyDescent="0.25">
      <c r="A46" s="4" t="s">
        <v>29</v>
      </c>
      <c r="B46" s="1"/>
      <c r="C46" s="29">
        <f>C10-C47</f>
        <v>1103</v>
      </c>
      <c r="D46" s="29">
        <f>D10-D47</f>
        <v>1000</v>
      </c>
      <c r="E46" s="29">
        <f>E10-E47</f>
        <v>876</v>
      </c>
      <c r="F46" s="29"/>
      <c r="G46" s="29">
        <f>G10-G47</f>
        <v>561</v>
      </c>
      <c r="I46" s="5" t="s">
        <v>12</v>
      </c>
      <c r="J46" s="6">
        <v>2014</v>
      </c>
      <c r="K46" s="6">
        <v>2013</v>
      </c>
      <c r="M46" s="1"/>
      <c r="N46" s="6">
        <v>2014</v>
      </c>
    </row>
    <row r="47" spans="1:14" x14ac:dyDescent="0.25">
      <c r="A47" s="8" t="s">
        <v>30</v>
      </c>
      <c r="B47" s="1"/>
      <c r="C47" s="9">
        <v>175</v>
      </c>
      <c r="D47" s="9">
        <v>217</v>
      </c>
      <c r="E47" s="9">
        <v>191</v>
      </c>
      <c r="F47" s="13"/>
      <c r="G47" s="9">
        <v>98</v>
      </c>
      <c r="I47" t="s">
        <v>26</v>
      </c>
      <c r="J47" s="17">
        <f>C48-J48</f>
        <v>1186</v>
      </c>
      <c r="K47" s="17">
        <f>D48-K48</f>
        <v>1143</v>
      </c>
      <c r="L47" s="17"/>
      <c r="M47" s="17"/>
      <c r="N47" s="17">
        <f>G48-N48</f>
        <v>619</v>
      </c>
    </row>
    <row r="48" spans="1:14" x14ac:dyDescent="0.25">
      <c r="A48" s="5" t="s">
        <v>5</v>
      </c>
      <c r="B48" s="1"/>
      <c r="C48" s="10">
        <f t="shared" ref="C48" si="16">SUM(C46:C47)</f>
        <v>1278</v>
      </c>
      <c r="D48" s="10">
        <f t="shared" ref="D48" si="17">SUM(D46:D47)</f>
        <v>1217</v>
      </c>
      <c r="E48" s="10">
        <f t="shared" ref="E48:G48" si="18">SUM(E46:E47)</f>
        <v>1067</v>
      </c>
      <c r="F48" s="13"/>
      <c r="G48" s="10">
        <f t="shared" si="18"/>
        <v>659</v>
      </c>
      <c r="I48" t="s">
        <v>28</v>
      </c>
      <c r="J48" s="17">
        <v>92</v>
      </c>
      <c r="K48" s="17">
        <v>74</v>
      </c>
      <c r="M48" s="1"/>
      <c r="N48" s="17">
        <v>40</v>
      </c>
    </row>
    <row r="49" spans="1:14" x14ac:dyDescent="0.25">
      <c r="A49" s="11"/>
      <c r="B49" s="1"/>
      <c r="C49" s="11"/>
      <c r="D49" s="7"/>
      <c r="E49" s="7"/>
      <c r="F49" s="7"/>
      <c r="G49" s="7"/>
      <c r="J49" s="21">
        <f>SUM(J47:J48)</f>
        <v>1278</v>
      </c>
      <c r="K49" s="21">
        <f>SUM(K47:K48)</f>
        <v>1217</v>
      </c>
      <c r="M49" s="27"/>
      <c r="N49" s="21">
        <f>SUM(N47:N48)</f>
        <v>659</v>
      </c>
    </row>
    <row r="51" spans="1:14" hidden="1" outlineLevel="1" x14ac:dyDescent="0.25"/>
    <row r="52" spans="1:14" hidden="1" outlineLevel="1" x14ac:dyDescent="0.25"/>
    <row r="53" spans="1:14" hidden="1" outlineLevel="1" x14ac:dyDescent="0.25">
      <c r="I53" s="30"/>
      <c r="J53" s="43" t="s">
        <v>23</v>
      </c>
      <c r="K53" s="43"/>
      <c r="L53" s="43"/>
      <c r="M53" s="43"/>
      <c r="N53" s="43"/>
    </row>
    <row r="54" spans="1:14" hidden="1" outlineLevel="1" x14ac:dyDescent="0.25">
      <c r="I54" s="30"/>
      <c r="J54" s="31" t="s">
        <v>19</v>
      </c>
      <c r="K54" s="31" t="s">
        <v>19</v>
      </c>
      <c r="L54" s="30"/>
      <c r="M54" s="32"/>
      <c r="N54" s="31" t="s">
        <v>16</v>
      </c>
    </row>
    <row r="55" spans="1:14" hidden="1" outlineLevel="1" x14ac:dyDescent="0.25">
      <c r="I55" s="33" t="s">
        <v>33</v>
      </c>
      <c r="J55" s="31">
        <v>2014</v>
      </c>
      <c r="K55" s="31">
        <v>2013</v>
      </c>
      <c r="L55" s="30"/>
      <c r="M55" s="32"/>
      <c r="N55" s="31">
        <v>2014</v>
      </c>
    </row>
    <row r="56" spans="1:14" hidden="1" outlineLevel="1" x14ac:dyDescent="0.25">
      <c r="I56" s="30" t="s">
        <v>26</v>
      </c>
      <c r="J56" s="34">
        <f>99</f>
        <v>99</v>
      </c>
      <c r="K56" s="34">
        <f>97</f>
        <v>97</v>
      </c>
      <c r="L56" s="30"/>
      <c r="M56" s="34" t="s">
        <v>31</v>
      </c>
      <c r="N56" s="34">
        <v>51</v>
      </c>
    </row>
    <row r="57" spans="1:14" hidden="1" outlineLevel="1" x14ac:dyDescent="0.25">
      <c r="I57" s="30" t="s">
        <v>27</v>
      </c>
      <c r="J57" s="34">
        <f>762+927</f>
        <v>1689</v>
      </c>
      <c r="K57" s="34">
        <f>813+994</f>
        <v>1807</v>
      </c>
      <c r="L57" s="30"/>
      <c r="M57" s="32"/>
      <c r="N57" s="34">
        <f>389+476</f>
        <v>865</v>
      </c>
    </row>
    <row r="58" spans="1:14" hidden="1" outlineLevel="1" x14ac:dyDescent="0.25">
      <c r="I58" s="30" t="s">
        <v>28</v>
      </c>
      <c r="J58" s="34">
        <v>849</v>
      </c>
      <c r="K58" s="34">
        <v>828</v>
      </c>
      <c r="L58" s="30"/>
      <c r="M58" s="32"/>
      <c r="N58" s="34">
        <v>426</v>
      </c>
    </row>
    <row r="59" spans="1:14" hidden="1" outlineLevel="1" x14ac:dyDescent="0.25">
      <c r="I59" s="30"/>
      <c r="J59" s="35">
        <f>SUM(J56:J58)</f>
        <v>2637</v>
      </c>
      <c r="K59" s="35">
        <f t="shared" ref="K59" si="19">SUM(K56:K58)</f>
        <v>2732</v>
      </c>
      <c r="L59" s="30"/>
      <c r="M59" s="36"/>
      <c r="N59" s="35">
        <f t="shared" ref="N59" si="20">SUM(N56:N58)</f>
        <v>1342</v>
      </c>
    </row>
    <row r="60" spans="1:14" hidden="1" outlineLevel="1" x14ac:dyDescent="0.25">
      <c r="I60" s="30"/>
      <c r="J60" s="30"/>
      <c r="K60" s="30"/>
      <c r="L60" s="30"/>
      <c r="M60" s="30"/>
      <c r="N60" s="30"/>
    </row>
    <row r="61" spans="1:14" hidden="1" outlineLevel="1" x14ac:dyDescent="0.25">
      <c r="I61" s="30" t="s">
        <v>32</v>
      </c>
      <c r="J61" s="30"/>
      <c r="K61" s="30"/>
      <c r="L61" s="30"/>
      <c r="M61" s="30"/>
      <c r="N61" s="30"/>
    </row>
    <row r="62" spans="1:14" hidden="1" outlineLevel="1" x14ac:dyDescent="0.25">
      <c r="I62" s="30" t="s">
        <v>26</v>
      </c>
      <c r="J62" s="34">
        <f>SUM(J19,J30,J39,J47,J56)-J7</f>
        <v>0</v>
      </c>
      <c r="K62" s="34">
        <f>SUM(K19,K30,K39,K47,K56)-K7</f>
        <v>0</v>
      </c>
      <c r="L62" s="34"/>
      <c r="M62" s="34"/>
      <c r="N62" s="34">
        <f>SUM(N19,N30,N39,N47,N56)-N7</f>
        <v>0</v>
      </c>
    </row>
    <row r="63" spans="1:14" hidden="1" outlineLevel="1" x14ac:dyDescent="0.25">
      <c r="I63" s="30" t="s">
        <v>27</v>
      </c>
      <c r="J63" s="34" t="e">
        <f>SUM(J20,J31,#REF!,#REF!,J57)-J8</f>
        <v>#REF!</v>
      </c>
      <c r="K63" s="34" t="e">
        <f>SUM(K20,K31,#REF!,#REF!,K57)-K8</f>
        <v>#REF!</v>
      </c>
      <c r="L63" s="34"/>
      <c r="M63" s="34"/>
      <c r="N63" s="34" t="e">
        <f>SUM(N20,N31,#REF!,#REF!,N57)-N8</f>
        <v>#REF!</v>
      </c>
    </row>
    <row r="64" spans="1:14" hidden="1" outlineLevel="1" x14ac:dyDescent="0.25">
      <c r="I64" s="30" t="s">
        <v>28</v>
      </c>
      <c r="J64" s="34">
        <f>SUM(J21,J32,J41,J48,J58)-J9</f>
        <v>0</v>
      </c>
      <c r="K64" s="34">
        <f>SUM(K21,K32,K41,K48,K58)-K9</f>
        <v>0</v>
      </c>
      <c r="L64" s="34"/>
      <c r="M64" s="34"/>
      <c r="N64" s="34">
        <f>SUM(N21,N32,N41,N48,N58)-N9</f>
        <v>0</v>
      </c>
    </row>
    <row r="65" spans="9:14" hidden="1" outlineLevel="1" x14ac:dyDescent="0.25">
      <c r="I65" s="30"/>
      <c r="J65" s="35" t="e">
        <f>SUM(J62:J64)</f>
        <v>#REF!</v>
      </c>
      <c r="K65" s="35" t="e">
        <f t="shared" ref="K65" si="21">SUM(K62:K64)</f>
        <v>#REF!</v>
      </c>
      <c r="L65" s="30"/>
      <c r="M65" s="36"/>
      <c r="N65" s="35" t="e">
        <f t="shared" ref="N65" si="22">SUM(N62:N64)</f>
        <v>#REF!</v>
      </c>
    </row>
    <row r="66" spans="9:14" hidden="1" outlineLevel="1" x14ac:dyDescent="0.25">
      <c r="I66" s="30"/>
      <c r="J66" s="30"/>
      <c r="K66" s="30"/>
      <c r="L66" s="30"/>
      <c r="M66" s="30"/>
      <c r="N66" s="30"/>
    </row>
    <row r="67" spans="9:14" collapsed="1" x14ac:dyDescent="0.25"/>
  </sheetData>
  <mergeCells count="12">
    <mergeCell ref="C44:G44"/>
    <mergeCell ref="J36:N36"/>
    <mergeCell ref="J44:N44"/>
    <mergeCell ref="C2:G2"/>
    <mergeCell ref="C15:G15"/>
    <mergeCell ref="C27:G27"/>
    <mergeCell ref="C36:G36"/>
    <mergeCell ref="J53:N53"/>
    <mergeCell ref="I1:M1"/>
    <mergeCell ref="J4:N4"/>
    <mergeCell ref="J16:N16"/>
    <mergeCell ref="J27:N27"/>
  </mergeCells>
  <pageMargins left="0.70866141732283472" right="0.70866141732283472" top="0.74803149606299213" bottom="0.74803149606299213" header="0.31496062992125984" footer="0.31496062992125984"/>
  <pageSetup paperSize="9" scale="67" orientation="landscape" horizontalDpi="300" verticalDpi="300" r:id="rId1"/>
  <ignoredErrors>
    <ignoredError sqref="C12:E12 G12 J10:K10 N10 C24:E24 G24 J22:K22 N22 C33:E33 G33 J33:K33 N33 C41:E41 G4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topLeftCell="A14" zoomScaleNormal="100" workbookViewId="0">
      <selection activeCell="C80" sqref="C80"/>
    </sheetView>
  </sheetViews>
  <sheetFormatPr defaultRowHeight="15" x14ac:dyDescent="0.25"/>
  <cols>
    <col min="1" max="1" width="41" style="1" customWidth="1"/>
    <col min="2" max="2" width="11.28515625" style="1" customWidth="1"/>
    <col min="3" max="4" width="11.28515625" customWidth="1"/>
    <col min="5" max="5" width="3.140625" customWidth="1"/>
    <col min="6" max="6" width="11.28515625" customWidth="1"/>
    <col min="8" max="8" width="25.42578125" customWidth="1"/>
    <col min="12" max="12" width="3.42578125" customWidth="1"/>
    <col min="14" max="14" width="2.7109375" customWidth="1"/>
  </cols>
  <sheetData>
    <row r="1" spans="1:13" x14ac:dyDescent="0.25">
      <c r="B1" s="2"/>
      <c r="C1" s="3"/>
      <c r="D1" s="3"/>
      <c r="E1" s="3"/>
      <c r="F1" s="3"/>
    </row>
    <row r="2" spans="1:13" x14ac:dyDescent="0.25">
      <c r="B2" s="44" t="s">
        <v>6</v>
      </c>
      <c r="C2" s="44"/>
      <c r="D2" s="44"/>
      <c r="E2" s="44"/>
      <c r="F2" s="44"/>
      <c r="H2" s="44" t="s">
        <v>34</v>
      </c>
      <c r="I2" s="44"/>
      <c r="J2" s="44"/>
      <c r="K2" s="44"/>
      <c r="L2" s="44"/>
    </row>
    <row r="3" spans="1:13" x14ac:dyDescent="0.25">
      <c r="A3" s="4"/>
      <c r="B3" s="6" t="s">
        <v>19</v>
      </c>
      <c r="C3" s="6" t="s">
        <v>19</v>
      </c>
      <c r="D3" s="6" t="s">
        <v>19</v>
      </c>
      <c r="E3" s="1"/>
      <c r="F3" s="6" t="s">
        <v>16</v>
      </c>
    </row>
    <row r="4" spans="1:13" x14ac:dyDescent="0.25">
      <c r="A4" s="5" t="s">
        <v>21</v>
      </c>
      <c r="B4" s="6">
        <v>2014</v>
      </c>
      <c r="C4" s="6">
        <v>2013</v>
      </c>
      <c r="D4" s="6">
        <v>2012</v>
      </c>
      <c r="E4" s="1"/>
      <c r="F4" s="6">
        <v>2014</v>
      </c>
      <c r="H4" s="5" t="s">
        <v>21</v>
      </c>
      <c r="I4" s="44" t="s">
        <v>6</v>
      </c>
      <c r="J4" s="44"/>
      <c r="K4" s="44"/>
      <c r="L4" s="44"/>
      <c r="M4" s="44"/>
    </row>
    <row r="5" spans="1:13" x14ac:dyDescent="0.25">
      <c r="A5" s="2" t="s">
        <v>0</v>
      </c>
      <c r="B5" s="17">
        <v>214</v>
      </c>
      <c r="C5" s="17">
        <v>214</v>
      </c>
      <c r="D5" s="17">
        <v>204</v>
      </c>
      <c r="E5" s="1"/>
      <c r="F5" s="17">
        <v>90</v>
      </c>
      <c r="I5" s="6" t="s">
        <v>19</v>
      </c>
      <c r="J5" s="6" t="s">
        <v>19</v>
      </c>
      <c r="K5" s="6" t="s">
        <v>19</v>
      </c>
      <c r="L5" s="1"/>
      <c r="M5" s="6" t="s">
        <v>16</v>
      </c>
    </row>
    <row r="6" spans="1:13" x14ac:dyDescent="0.25">
      <c r="A6" s="2" t="s">
        <v>7</v>
      </c>
      <c r="B6" s="17">
        <v>116</v>
      </c>
      <c r="C6" s="17">
        <v>104</v>
      </c>
      <c r="D6" s="17">
        <v>88</v>
      </c>
      <c r="E6" s="1"/>
      <c r="F6" s="17">
        <v>51</v>
      </c>
      <c r="I6" s="6">
        <v>2014</v>
      </c>
      <c r="J6" s="6">
        <v>2013</v>
      </c>
      <c r="K6" s="6">
        <v>2012</v>
      </c>
      <c r="L6" s="1"/>
      <c r="M6" s="6">
        <v>2014</v>
      </c>
    </row>
    <row r="7" spans="1:13" x14ac:dyDescent="0.25">
      <c r="A7" s="2" t="s">
        <v>10</v>
      </c>
      <c r="B7" s="17">
        <v>124</v>
      </c>
      <c r="C7" s="17">
        <v>120</v>
      </c>
      <c r="D7" s="17">
        <v>139</v>
      </c>
      <c r="E7" s="1"/>
      <c r="F7" s="17">
        <v>53</v>
      </c>
      <c r="H7" t="s">
        <v>26</v>
      </c>
      <c r="I7" s="17">
        <v>362</v>
      </c>
      <c r="J7" s="17">
        <v>286</v>
      </c>
      <c r="K7" s="17">
        <v>207</v>
      </c>
      <c r="L7" s="1"/>
      <c r="M7" s="17">
        <v>167</v>
      </c>
    </row>
    <row r="8" spans="1:13" x14ac:dyDescent="0.25">
      <c r="A8" s="2" t="s">
        <v>11</v>
      </c>
      <c r="B8" s="17">
        <v>84</v>
      </c>
      <c r="C8" s="17">
        <v>71</v>
      </c>
      <c r="D8" s="17">
        <v>52</v>
      </c>
      <c r="E8" s="1"/>
      <c r="F8" s="17">
        <v>41</v>
      </c>
      <c r="H8" t="s">
        <v>27</v>
      </c>
      <c r="I8" s="17">
        <v>171</v>
      </c>
      <c r="J8" s="17">
        <v>203</v>
      </c>
      <c r="K8" s="17">
        <v>259</v>
      </c>
      <c r="L8" s="1"/>
      <c r="M8" s="17">
        <v>77</v>
      </c>
    </row>
    <row r="9" spans="1:13" x14ac:dyDescent="0.25">
      <c r="A9" s="2" t="s">
        <v>22</v>
      </c>
      <c r="B9" s="17">
        <v>17</v>
      </c>
      <c r="C9" s="17">
        <v>8</v>
      </c>
      <c r="D9" s="17">
        <v>38</v>
      </c>
      <c r="E9" s="1"/>
      <c r="F9" s="17">
        <v>8</v>
      </c>
      <c r="H9" t="s">
        <v>28</v>
      </c>
      <c r="I9" s="17">
        <v>91</v>
      </c>
      <c r="J9" s="17">
        <v>80</v>
      </c>
      <c r="K9" s="17">
        <v>90</v>
      </c>
      <c r="L9" s="1"/>
      <c r="M9" s="17">
        <v>37</v>
      </c>
    </row>
    <row r="10" spans="1:13" x14ac:dyDescent="0.25">
      <c r="A10" s="2" t="s">
        <v>12</v>
      </c>
      <c r="B10" s="17">
        <v>106</v>
      </c>
      <c r="C10" s="17">
        <v>84</v>
      </c>
      <c r="D10" s="17">
        <v>51</v>
      </c>
      <c r="E10" s="1"/>
      <c r="F10" s="17">
        <v>56</v>
      </c>
      <c r="I10" s="21">
        <f>SUM(I7:I9)</f>
        <v>624</v>
      </c>
      <c r="J10" s="21">
        <f t="shared" ref="J10:M10" si="0">SUM(J7:J9)</f>
        <v>569</v>
      </c>
      <c r="K10" s="21">
        <f t="shared" si="0"/>
        <v>556</v>
      </c>
      <c r="L10" s="27"/>
      <c r="M10" s="21">
        <f t="shared" si="0"/>
        <v>281</v>
      </c>
    </row>
    <row r="11" spans="1:13" x14ac:dyDescent="0.25">
      <c r="A11" s="8" t="s">
        <v>20</v>
      </c>
      <c r="B11" s="19">
        <v>-37</v>
      </c>
      <c r="C11" s="19">
        <v>-32</v>
      </c>
      <c r="D11" s="19">
        <v>-16</v>
      </c>
      <c r="E11" s="1"/>
      <c r="F11" s="19">
        <v>-18</v>
      </c>
    </row>
    <row r="12" spans="1:13" s="28" customFormat="1" x14ac:dyDescent="0.25">
      <c r="A12" s="25" t="s">
        <v>25</v>
      </c>
      <c r="B12" s="26">
        <f>SUM(B5:B11)</f>
        <v>624</v>
      </c>
      <c r="C12" s="26">
        <f t="shared" ref="C12:D12" si="1">SUM(C5:C11)</f>
        <v>569</v>
      </c>
      <c r="D12" s="26">
        <f t="shared" si="1"/>
        <v>556</v>
      </c>
      <c r="E12" s="27"/>
      <c r="F12" s="26">
        <f t="shared" ref="F12" si="2">SUM(F5:F11)</f>
        <v>281</v>
      </c>
      <c r="G12" s="27"/>
      <c r="H12" s="27"/>
      <c r="I12" s="27"/>
      <c r="J12" s="27"/>
      <c r="K12" s="27"/>
      <c r="L12" s="27"/>
      <c r="M12" s="27"/>
    </row>
    <row r="13" spans="1:13" s="24" customFormat="1" x14ac:dyDescent="0.25">
      <c r="A13" s="22" t="s">
        <v>24</v>
      </c>
      <c r="B13" s="19">
        <v>-32</v>
      </c>
      <c r="C13" s="19"/>
      <c r="D13" s="19">
        <v>-153</v>
      </c>
      <c r="E13" s="23"/>
      <c r="F13" s="19"/>
      <c r="G13" s="23"/>
      <c r="H13" s="23"/>
      <c r="I13" s="23"/>
      <c r="J13" s="23"/>
      <c r="K13" s="23"/>
      <c r="L13" s="23"/>
      <c r="M13" s="23"/>
    </row>
    <row r="14" spans="1:13" x14ac:dyDescent="0.25">
      <c r="A14" s="5" t="s">
        <v>5</v>
      </c>
      <c r="B14" s="21">
        <f>SUM(B12:B13)</f>
        <v>592</v>
      </c>
      <c r="C14" s="21">
        <f t="shared" ref="C14:F14" si="3">SUM(C12:C13)</f>
        <v>569</v>
      </c>
      <c r="D14" s="21">
        <f t="shared" si="3"/>
        <v>403</v>
      </c>
      <c r="E14" s="23"/>
      <c r="F14" s="21">
        <f t="shared" si="3"/>
        <v>281</v>
      </c>
    </row>
    <row r="15" spans="1:13" x14ac:dyDescent="0.25">
      <c r="A15" s="11"/>
      <c r="B15" s="11"/>
      <c r="C15" s="11"/>
      <c r="D15" s="11"/>
      <c r="E15" s="11"/>
      <c r="F15" s="11"/>
    </row>
    <row r="16" spans="1:13" x14ac:dyDescent="0.25">
      <c r="A16" s="11"/>
      <c r="B16" s="11"/>
      <c r="C16" s="11"/>
      <c r="D16" s="11"/>
      <c r="E16" s="11"/>
      <c r="F16" s="11"/>
    </row>
    <row r="17" spans="1:13" x14ac:dyDescent="0.25">
      <c r="B17" s="44" t="s">
        <v>6</v>
      </c>
      <c r="C17" s="44"/>
      <c r="D17" s="44"/>
      <c r="E17" s="44"/>
      <c r="F17" s="44"/>
    </row>
    <row r="18" spans="1:13" x14ac:dyDescent="0.25">
      <c r="A18" s="4"/>
      <c r="B18" s="6" t="s">
        <v>19</v>
      </c>
      <c r="C18" s="6" t="s">
        <v>19</v>
      </c>
      <c r="D18" s="6" t="s">
        <v>19</v>
      </c>
      <c r="E18" s="1"/>
      <c r="F18" s="6" t="s">
        <v>16</v>
      </c>
      <c r="I18" s="44" t="s">
        <v>6</v>
      </c>
      <c r="J18" s="44"/>
      <c r="K18" s="44"/>
      <c r="L18" s="44"/>
      <c r="M18" s="44"/>
    </row>
    <row r="19" spans="1:13" x14ac:dyDescent="0.25">
      <c r="A19" s="5" t="s">
        <v>0</v>
      </c>
      <c r="B19" s="6">
        <v>2014</v>
      </c>
      <c r="C19" s="6">
        <v>2013</v>
      </c>
      <c r="D19" s="6">
        <v>2012</v>
      </c>
      <c r="E19" s="1"/>
      <c r="F19" s="6">
        <v>2014</v>
      </c>
      <c r="I19" s="6" t="s">
        <v>19</v>
      </c>
      <c r="J19" s="6" t="s">
        <v>19</v>
      </c>
      <c r="L19" s="1"/>
      <c r="M19" s="6" t="s">
        <v>16</v>
      </c>
    </row>
    <row r="20" spans="1:13" x14ac:dyDescent="0.25">
      <c r="A20" s="2" t="s">
        <v>1</v>
      </c>
      <c r="B20" s="18">
        <v>46</v>
      </c>
      <c r="C20" s="18">
        <v>27</v>
      </c>
      <c r="D20" s="18">
        <v>16</v>
      </c>
      <c r="E20" s="1"/>
      <c r="F20" s="7">
        <v>16</v>
      </c>
      <c r="H20" s="5" t="s">
        <v>0</v>
      </c>
      <c r="I20" s="6">
        <v>2014</v>
      </c>
      <c r="J20" s="6">
        <v>2013</v>
      </c>
      <c r="L20" s="1"/>
      <c r="M20" s="6">
        <v>2014</v>
      </c>
    </row>
    <row r="21" spans="1:13" x14ac:dyDescent="0.25">
      <c r="A21" s="2" t="s">
        <v>2</v>
      </c>
      <c r="B21" s="17">
        <v>51</v>
      </c>
      <c r="C21" s="17">
        <v>37</v>
      </c>
      <c r="D21" s="17">
        <v>36</v>
      </c>
      <c r="E21" s="1"/>
      <c r="F21" s="7">
        <v>20</v>
      </c>
      <c r="H21" t="s">
        <v>26</v>
      </c>
      <c r="I21" s="17">
        <v>136</v>
      </c>
      <c r="J21" s="17">
        <v>100</v>
      </c>
      <c r="L21" s="1"/>
      <c r="M21" s="17">
        <v>54</v>
      </c>
    </row>
    <row r="22" spans="1:13" x14ac:dyDescent="0.25">
      <c r="A22" s="2" t="s">
        <v>17</v>
      </c>
      <c r="B22" s="17">
        <v>33</v>
      </c>
      <c r="C22" s="17">
        <v>54</v>
      </c>
      <c r="D22" s="17">
        <v>52</v>
      </c>
      <c r="E22" s="1"/>
      <c r="F22" s="7">
        <v>14</v>
      </c>
      <c r="H22" t="s">
        <v>27</v>
      </c>
      <c r="I22" s="17">
        <v>78</v>
      </c>
      <c r="J22" s="17">
        <v>114</v>
      </c>
      <c r="L22" s="1"/>
      <c r="M22" s="17">
        <v>36</v>
      </c>
    </row>
    <row r="23" spans="1:13" x14ac:dyDescent="0.25">
      <c r="A23" s="2" t="s">
        <v>18</v>
      </c>
      <c r="B23" s="17">
        <v>19</v>
      </c>
      <c r="C23" s="17">
        <v>23</v>
      </c>
      <c r="D23" s="17">
        <v>22</v>
      </c>
      <c r="E23" s="1"/>
      <c r="F23" s="7">
        <v>10</v>
      </c>
      <c r="I23" s="21">
        <f>SUM(I21:I22)</f>
        <v>214</v>
      </c>
      <c r="J23" s="21">
        <f t="shared" ref="J23:M23" si="4">SUM(J21:J22)</f>
        <v>214</v>
      </c>
      <c r="L23" s="1"/>
      <c r="M23" s="21">
        <f t="shared" si="4"/>
        <v>90</v>
      </c>
    </row>
    <row r="24" spans="1:13" x14ac:dyDescent="0.25">
      <c r="A24" s="2" t="s">
        <v>3</v>
      </c>
      <c r="B24" s="17">
        <v>45</v>
      </c>
      <c r="C24" s="17">
        <v>55</v>
      </c>
      <c r="D24" s="17">
        <v>59</v>
      </c>
      <c r="E24" s="1"/>
      <c r="F24" s="7">
        <v>21</v>
      </c>
      <c r="L24" s="1"/>
    </row>
    <row r="25" spans="1:13" x14ac:dyDescent="0.25">
      <c r="A25" s="8" t="s">
        <v>4</v>
      </c>
      <c r="B25" s="9">
        <v>20</v>
      </c>
      <c r="C25" s="9">
        <v>18</v>
      </c>
      <c r="D25" s="9">
        <v>19</v>
      </c>
      <c r="E25" s="1"/>
      <c r="F25" s="9">
        <v>9</v>
      </c>
      <c r="G25" s="1"/>
      <c r="H25" s="1"/>
      <c r="I25" s="1"/>
      <c r="J25" s="1"/>
      <c r="K25" s="1"/>
      <c r="L25" s="1"/>
      <c r="M25" s="1"/>
    </row>
    <row r="26" spans="1:13" x14ac:dyDescent="0.25">
      <c r="A26" s="5" t="s">
        <v>5</v>
      </c>
      <c r="B26" s="10">
        <f>SUM(B20:B25)</f>
        <v>214</v>
      </c>
      <c r="C26" s="10">
        <f t="shared" ref="C26:F26" si="5">SUM(C20:C25)</f>
        <v>214</v>
      </c>
      <c r="D26" s="10">
        <f t="shared" si="5"/>
        <v>204</v>
      </c>
      <c r="E26" s="1"/>
      <c r="F26" s="10">
        <f t="shared" si="5"/>
        <v>90</v>
      </c>
      <c r="G26" s="1"/>
      <c r="H26" s="1"/>
      <c r="I26" s="1"/>
      <c r="J26" s="1"/>
      <c r="K26" s="1"/>
      <c r="L26" s="1"/>
      <c r="M26" s="1"/>
    </row>
    <row r="27" spans="1:13" x14ac:dyDescent="0.25">
      <c r="A27" s="11"/>
      <c r="B27" s="11"/>
      <c r="C27" s="11"/>
      <c r="D27" s="11"/>
      <c r="E27" s="11"/>
      <c r="F27" s="11"/>
    </row>
    <row r="28" spans="1:13" x14ac:dyDescent="0.25">
      <c r="A28" s="11"/>
      <c r="B28" s="11"/>
      <c r="C28" s="11"/>
      <c r="D28" s="11"/>
      <c r="E28" s="11"/>
      <c r="F28" s="11"/>
    </row>
    <row r="29" spans="1:13" x14ac:dyDescent="0.25">
      <c r="A29" s="12"/>
      <c r="B29" s="45" t="s">
        <v>6</v>
      </c>
      <c r="C29" s="45"/>
      <c r="D29" s="45"/>
      <c r="E29" s="45"/>
      <c r="F29" s="45"/>
      <c r="I29" s="44" t="s">
        <v>6</v>
      </c>
      <c r="J29" s="44"/>
      <c r="K29" s="44"/>
      <c r="L29" s="44"/>
      <c r="M29" s="44"/>
    </row>
    <row r="30" spans="1:13" x14ac:dyDescent="0.25">
      <c r="A30" s="4"/>
      <c r="B30" s="6" t="s">
        <v>19</v>
      </c>
      <c r="C30" s="6" t="s">
        <v>19</v>
      </c>
      <c r="D30" s="6" t="s">
        <v>19</v>
      </c>
      <c r="E30" s="1"/>
      <c r="F30" s="6" t="s">
        <v>16</v>
      </c>
      <c r="I30" s="6" t="s">
        <v>19</v>
      </c>
      <c r="J30" s="6" t="s">
        <v>19</v>
      </c>
      <c r="L30" s="1"/>
      <c r="M30" s="6" t="s">
        <v>16</v>
      </c>
    </row>
    <row r="31" spans="1:13" x14ac:dyDescent="0.25">
      <c r="A31" s="5" t="s">
        <v>7</v>
      </c>
      <c r="B31" s="6">
        <v>2014</v>
      </c>
      <c r="C31" s="6">
        <v>2013</v>
      </c>
      <c r="D31" s="6">
        <v>2012</v>
      </c>
      <c r="E31" s="1"/>
      <c r="F31" s="6">
        <v>2014</v>
      </c>
      <c r="H31" s="5" t="s">
        <v>7</v>
      </c>
      <c r="I31" s="6">
        <v>2014</v>
      </c>
      <c r="J31" s="6">
        <v>2013</v>
      </c>
      <c r="L31" s="1"/>
      <c r="M31" s="6">
        <v>2014</v>
      </c>
    </row>
    <row r="32" spans="1:13" x14ac:dyDescent="0.25">
      <c r="A32" s="4" t="s">
        <v>8</v>
      </c>
      <c r="B32" s="20">
        <v>71</v>
      </c>
      <c r="C32" s="20">
        <v>65</v>
      </c>
      <c r="D32" s="20">
        <v>44</v>
      </c>
      <c r="E32" s="1"/>
      <c r="F32" s="20">
        <v>37</v>
      </c>
      <c r="G32" s="1"/>
      <c r="H32" t="s">
        <v>26</v>
      </c>
      <c r="I32" s="17">
        <v>81</v>
      </c>
      <c r="J32" s="17">
        <v>72</v>
      </c>
      <c r="L32" s="1"/>
      <c r="M32" s="17">
        <v>41</v>
      </c>
    </row>
    <row r="33" spans="1:13" x14ac:dyDescent="0.25">
      <c r="A33" s="4" t="s">
        <v>9</v>
      </c>
      <c r="B33" s="20">
        <v>23</v>
      </c>
      <c r="C33" s="20">
        <v>22</v>
      </c>
      <c r="D33" s="20">
        <v>31</v>
      </c>
      <c r="E33" s="1"/>
      <c r="F33" s="20">
        <v>5</v>
      </c>
      <c r="G33" s="1"/>
      <c r="H33" t="s">
        <v>27</v>
      </c>
      <c r="I33" s="17">
        <v>22</v>
      </c>
      <c r="J33" s="17">
        <v>21</v>
      </c>
      <c r="L33" s="1"/>
      <c r="M33" s="17">
        <v>5</v>
      </c>
    </row>
    <row r="34" spans="1:13" x14ac:dyDescent="0.25">
      <c r="A34" s="8" t="s">
        <v>47</v>
      </c>
      <c r="B34" s="9">
        <v>22</v>
      </c>
      <c r="C34" s="9">
        <v>17</v>
      </c>
      <c r="D34" s="9">
        <v>13</v>
      </c>
      <c r="E34" s="1"/>
      <c r="F34" s="9">
        <v>9</v>
      </c>
      <c r="G34" s="1"/>
      <c r="H34" t="s">
        <v>28</v>
      </c>
      <c r="I34" s="17">
        <v>13</v>
      </c>
      <c r="J34" s="17">
        <v>11</v>
      </c>
      <c r="L34" s="1"/>
      <c r="M34" s="17">
        <v>5</v>
      </c>
    </row>
    <row r="35" spans="1:13" x14ac:dyDescent="0.25">
      <c r="A35" s="5" t="s">
        <v>5</v>
      </c>
      <c r="B35" s="10">
        <f>SUM(B32:B34)</f>
        <v>116</v>
      </c>
      <c r="C35" s="10">
        <f t="shared" ref="C35:F35" si="6">SUM(C32:C34)</f>
        <v>104</v>
      </c>
      <c r="D35" s="10">
        <f t="shared" si="6"/>
        <v>88</v>
      </c>
      <c r="E35" s="1"/>
      <c r="F35" s="10">
        <f t="shared" si="6"/>
        <v>51</v>
      </c>
      <c r="G35" s="1"/>
      <c r="I35" s="21">
        <f>SUM(I32:I34)</f>
        <v>116</v>
      </c>
      <c r="J35" s="21">
        <f t="shared" ref="J35" si="7">SUM(J32:J34)</f>
        <v>104</v>
      </c>
      <c r="L35" s="27"/>
      <c r="M35" s="21">
        <f t="shared" ref="M35" si="8">SUM(M32:M34)</f>
        <v>51</v>
      </c>
    </row>
    <row r="36" spans="1:13" x14ac:dyDescent="0.25">
      <c r="A36" s="11"/>
      <c r="B36" s="11"/>
      <c r="C36" s="11"/>
      <c r="D36" s="11"/>
      <c r="E36" s="11"/>
      <c r="F36" s="11"/>
      <c r="G36" s="1"/>
      <c r="H36" s="1"/>
      <c r="I36" s="1"/>
      <c r="J36" s="1"/>
      <c r="K36" s="1"/>
      <c r="L36" s="1"/>
      <c r="M36" s="1"/>
    </row>
    <row r="37" spans="1:13" x14ac:dyDescent="0.25">
      <c r="A37" s="11"/>
      <c r="B37" s="11"/>
      <c r="C37" s="11"/>
      <c r="D37" s="11"/>
      <c r="E37" s="11"/>
      <c r="F37" s="11"/>
      <c r="G37" s="1"/>
      <c r="H37" s="1"/>
      <c r="I37" s="1"/>
      <c r="J37" s="1"/>
      <c r="K37" s="1"/>
      <c r="L37" s="1"/>
      <c r="M37" s="1"/>
    </row>
    <row r="38" spans="1:13" x14ac:dyDescent="0.25">
      <c r="A38" s="14"/>
      <c r="B38" s="44" t="s">
        <v>6</v>
      </c>
      <c r="C38" s="44"/>
      <c r="D38" s="44"/>
      <c r="E38" s="44"/>
      <c r="F38" s="44"/>
      <c r="G38" s="1"/>
      <c r="I38" s="44" t="s">
        <v>6</v>
      </c>
      <c r="J38" s="44"/>
      <c r="K38" s="44"/>
      <c r="L38" s="44"/>
      <c r="M38" s="44"/>
    </row>
    <row r="39" spans="1:13" x14ac:dyDescent="0.25">
      <c r="A39" s="4"/>
      <c r="B39" s="6" t="s">
        <v>13</v>
      </c>
      <c r="C39" s="6" t="s">
        <v>14</v>
      </c>
      <c r="D39" s="6" t="s">
        <v>15</v>
      </c>
      <c r="E39" s="1"/>
      <c r="F39" s="6" t="s">
        <v>16</v>
      </c>
      <c r="G39" s="1"/>
      <c r="I39" s="6" t="s">
        <v>19</v>
      </c>
      <c r="J39" s="6" t="s">
        <v>19</v>
      </c>
      <c r="L39" s="1"/>
      <c r="M39" s="6" t="s">
        <v>16</v>
      </c>
    </row>
    <row r="40" spans="1:13" x14ac:dyDescent="0.25">
      <c r="A40" s="5" t="s">
        <v>11</v>
      </c>
      <c r="B40" s="6">
        <v>2014</v>
      </c>
      <c r="C40" s="6">
        <v>2013</v>
      </c>
      <c r="D40" s="6">
        <v>2012</v>
      </c>
      <c r="E40" s="1"/>
      <c r="F40" s="6">
        <v>2014</v>
      </c>
      <c r="H40" s="5" t="s">
        <v>11</v>
      </c>
      <c r="I40" s="6">
        <v>2014</v>
      </c>
      <c r="J40" s="6">
        <v>2013</v>
      </c>
      <c r="L40" s="1"/>
      <c r="M40" s="6">
        <v>2014</v>
      </c>
    </row>
    <row r="41" spans="1:13" x14ac:dyDescent="0.25">
      <c r="A41" s="4" t="s">
        <v>48</v>
      </c>
      <c r="B41" s="20">
        <v>53</v>
      </c>
      <c r="C41" s="20">
        <v>45</v>
      </c>
      <c r="D41" s="20">
        <v>30</v>
      </c>
      <c r="E41" s="1"/>
      <c r="F41" s="20">
        <v>26</v>
      </c>
      <c r="G41" s="1"/>
      <c r="H41" t="s">
        <v>26</v>
      </c>
      <c r="I41" s="17">
        <f>B43</f>
        <v>84</v>
      </c>
      <c r="J41" s="17">
        <f t="shared" ref="J41:M41" si="9">C43</f>
        <v>71</v>
      </c>
      <c r="L41" s="17" t="s">
        <v>31</v>
      </c>
      <c r="M41" s="17">
        <f t="shared" si="9"/>
        <v>41</v>
      </c>
    </row>
    <row r="42" spans="1:13" x14ac:dyDescent="0.25">
      <c r="A42" s="8" t="s">
        <v>45</v>
      </c>
      <c r="B42" s="9">
        <v>31</v>
      </c>
      <c r="C42" s="9">
        <v>26</v>
      </c>
      <c r="D42" s="9">
        <v>22</v>
      </c>
      <c r="E42" s="1"/>
      <c r="F42" s="9">
        <v>15</v>
      </c>
      <c r="G42" s="1"/>
      <c r="I42" s="21">
        <f>I41</f>
        <v>84</v>
      </c>
      <c r="J42" s="21">
        <f t="shared" ref="J42:M42" si="10">J41</f>
        <v>71</v>
      </c>
      <c r="L42" s="21" t="str">
        <f t="shared" si="10"/>
        <v xml:space="preserve"> </v>
      </c>
      <c r="M42" s="21">
        <f t="shared" si="10"/>
        <v>41</v>
      </c>
    </row>
    <row r="43" spans="1:13" x14ac:dyDescent="0.25">
      <c r="A43" s="5" t="s">
        <v>5</v>
      </c>
      <c r="B43" s="10">
        <f>SUM(B41:B42)</f>
        <v>84</v>
      </c>
      <c r="C43" s="10">
        <f t="shared" ref="C43:F43" si="11">SUM(C41:C42)</f>
        <v>71</v>
      </c>
      <c r="D43" s="10">
        <f t="shared" si="11"/>
        <v>52</v>
      </c>
      <c r="E43" s="1"/>
      <c r="F43" s="10">
        <f t="shared" si="11"/>
        <v>41</v>
      </c>
      <c r="G43" s="1"/>
      <c r="I43" s="17"/>
      <c r="J43" s="17"/>
      <c r="L43" s="1"/>
      <c r="M43" s="17"/>
    </row>
    <row r="44" spans="1:13" s="16" customFormat="1" x14ac:dyDescent="0.25">
      <c r="A44" s="12"/>
      <c r="B44" s="15"/>
      <c r="C44" s="15"/>
      <c r="D44" s="15"/>
      <c r="E44" s="1"/>
      <c r="F44" s="15"/>
      <c r="G44" s="1"/>
    </row>
    <row r="45" spans="1:13" s="16" customFormat="1" x14ac:dyDescent="0.25">
      <c r="A45" s="12"/>
      <c r="B45" s="15"/>
      <c r="C45" s="15"/>
      <c r="D45" s="15"/>
      <c r="E45" s="1"/>
      <c r="F45" s="15"/>
      <c r="G45" s="1"/>
      <c r="H45" s="1"/>
      <c r="I45" s="1"/>
      <c r="J45" s="1"/>
      <c r="K45" s="1"/>
      <c r="L45" s="1"/>
      <c r="M45" s="1"/>
    </row>
    <row r="46" spans="1:13" x14ac:dyDescent="0.25">
      <c r="A46" s="14"/>
      <c r="B46" s="44" t="s">
        <v>6</v>
      </c>
      <c r="C46" s="44"/>
      <c r="D46" s="44"/>
      <c r="E46" s="44"/>
      <c r="F46" s="44"/>
      <c r="G46" s="1"/>
      <c r="I46" s="44" t="s">
        <v>6</v>
      </c>
      <c r="J46" s="44"/>
      <c r="K46" s="44"/>
      <c r="L46" s="44"/>
      <c r="M46" s="44"/>
    </row>
    <row r="47" spans="1:13" x14ac:dyDescent="0.25">
      <c r="A47" s="4"/>
      <c r="B47" s="6" t="s">
        <v>13</v>
      </c>
      <c r="C47" s="6" t="s">
        <v>14</v>
      </c>
      <c r="D47" s="6" t="s">
        <v>15</v>
      </c>
      <c r="E47" s="1"/>
      <c r="F47" s="6" t="s">
        <v>16</v>
      </c>
      <c r="I47" s="6" t="s">
        <v>19</v>
      </c>
      <c r="J47" s="6" t="s">
        <v>19</v>
      </c>
      <c r="L47" s="1"/>
      <c r="M47" s="6" t="s">
        <v>16</v>
      </c>
    </row>
    <row r="48" spans="1:13" x14ac:dyDescent="0.25">
      <c r="A48" s="5" t="s">
        <v>12</v>
      </c>
      <c r="B48" s="6">
        <v>2014</v>
      </c>
      <c r="C48" s="6">
        <v>2013</v>
      </c>
      <c r="D48" s="6">
        <v>2012</v>
      </c>
      <c r="E48" s="1"/>
      <c r="F48" s="6">
        <v>2014</v>
      </c>
      <c r="G48" s="1"/>
      <c r="H48" s="5" t="s">
        <v>12</v>
      </c>
      <c r="I48" s="6">
        <v>2014</v>
      </c>
      <c r="J48" s="6">
        <v>2013</v>
      </c>
      <c r="L48" s="1"/>
      <c r="M48" s="6">
        <v>2014</v>
      </c>
    </row>
    <row r="49" spans="1:13" x14ac:dyDescent="0.25">
      <c r="A49" s="4" t="s">
        <v>29</v>
      </c>
      <c r="B49" s="29">
        <f>106-B50</f>
        <v>57</v>
      </c>
      <c r="C49" s="29">
        <f>84-C50</f>
        <v>36</v>
      </c>
      <c r="D49" s="29">
        <f>51-D50</f>
        <v>20</v>
      </c>
      <c r="E49" s="1"/>
      <c r="F49" s="29">
        <f>56-F50</f>
        <v>28</v>
      </c>
      <c r="G49" s="1"/>
      <c r="H49" t="s">
        <v>26</v>
      </c>
      <c r="I49" s="17">
        <v>94</v>
      </c>
      <c r="J49" s="17">
        <f>84-J50</f>
        <v>76</v>
      </c>
      <c r="L49" s="17" t="s">
        <v>31</v>
      </c>
      <c r="M49" s="17">
        <v>52</v>
      </c>
    </row>
    <row r="50" spans="1:13" x14ac:dyDescent="0.25">
      <c r="A50" s="8" t="s">
        <v>30</v>
      </c>
      <c r="B50" s="9">
        <v>49</v>
      </c>
      <c r="C50" s="9">
        <v>48</v>
      </c>
      <c r="D50" s="9">
        <v>31</v>
      </c>
      <c r="F50" s="9">
        <v>28</v>
      </c>
      <c r="G50" s="1"/>
      <c r="H50" t="s">
        <v>28</v>
      </c>
      <c r="I50" s="17">
        <v>12</v>
      </c>
      <c r="J50" s="17">
        <v>8</v>
      </c>
      <c r="L50" s="1"/>
      <c r="M50" s="17">
        <v>4</v>
      </c>
    </row>
    <row r="51" spans="1:13" x14ac:dyDescent="0.25">
      <c r="A51" s="5" t="s">
        <v>5</v>
      </c>
      <c r="B51" s="10">
        <f>SUM(B49:B50)</f>
        <v>106</v>
      </c>
      <c r="C51" s="10">
        <f t="shared" ref="C51:F51" si="12">SUM(C49:C50)</f>
        <v>84</v>
      </c>
      <c r="D51" s="10">
        <f t="shared" si="12"/>
        <v>51</v>
      </c>
      <c r="F51" s="10">
        <f t="shared" si="12"/>
        <v>56</v>
      </c>
      <c r="G51" s="1"/>
      <c r="I51" s="21">
        <f>SUM(I49:I50)</f>
        <v>106</v>
      </c>
      <c r="J51" s="21">
        <f>SUM(J49:J50)</f>
        <v>84</v>
      </c>
      <c r="L51" s="27"/>
      <c r="M51" s="21">
        <f>SUM(M49:M50)</f>
        <v>56</v>
      </c>
    </row>
    <row r="52" spans="1:13" x14ac:dyDescent="0.25">
      <c r="A52" s="11"/>
      <c r="B52" s="11"/>
      <c r="C52" s="7"/>
      <c r="D52" s="7"/>
      <c r="F52" s="1"/>
    </row>
  </sheetData>
  <mergeCells count="11">
    <mergeCell ref="I46:M46"/>
    <mergeCell ref="H2:L2"/>
    <mergeCell ref="B46:F46"/>
    <mergeCell ref="B2:F2"/>
    <mergeCell ref="B17:F17"/>
    <mergeCell ref="B29:F29"/>
    <mergeCell ref="I4:M4"/>
    <mergeCell ref="I18:M18"/>
    <mergeCell ref="I29:M29"/>
    <mergeCell ref="B38:F38"/>
    <mergeCell ref="I38:M38"/>
  </mergeCells>
  <pageMargins left="0.70866141732283472" right="0.70866141732283472" top="0.74803149606299213" bottom="0.74803149606299213" header="0.31496062992125984" footer="0.31496062992125984"/>
  <pageSetup paperSize="9" scale="64" orientation="landscape" horizontalDpi="300" verticalDpi="300" r:id="rId1"/>
  <ignoredErrors>
    <ignoredError sqref="B12:D12 F12 I10:K10 M10 B26:D26 F26 I23:J23 M23 B35:D35 F35 I35:J35 M35 B43:D43 F43 I51 M5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94"/>
  <sheetViews>
    <sheetView showGridLines="0" tabSelected="1" topLeftCell="A38" zoomScaleNormal="100" workbookViewId="0">
      <selection activeCell="F51" sqref="F51"/>
    </sheetView>
  </sheetViews>
  <sheetFormatPr defaultRowHeight="15" x14ac:dyDescent="0.25"/>
  <cols>
    <col min="1" max="1" width="41" style="1" customWidth="1"/>
    <col min="2" max="2" width="11.28515625" style="1" customWidth="1"/>
    <col min="3" max="4" width="11.28515625" customWidth="1"/>
    <col min="5" max="5" width="3.140625" customWidth="1"/>
    <col min="6" max="6" width="11.28515625" customWidth="1"/>
    <col min="7" max="7" width="3" customWidth="1"/>
  </cols>
  <sheetData>
    <row r="2" spans="1:6" x14ac:dyDescent="0.25">
      <c r="B2" s="44" t="s">
        <v>35</v>
      </c>
      <c r="C2" s="44"/>
      <c r="D2" s="44"/>
      <c r="E2" s="44"/>
      <c r="F2" s="44"/>
    </row>
    <row r="3" spans="1:6" x14ac:dyDescent="0.25">
      <c r="A3" s="4"/>
      <c r="B3" s="6" t="s">
        <v>19</v>
      </c>
      <c r="C3" s="6" t="s">
        <v>19</v>
      </c>
      <c r="D3" s="6" t="s">
        <v>19</v>
      </c>
      <c r="E3" s="1"/>
      <c r="F3" s="6" t="s">
        <v>16</v>
      </c>
    </row>
    <row r="4" spans="1:6" x14ac:dyDescent="0.25">
      <c r="A4" s="5" t="s">
        <v>21</v>
      </c>
      <c r="B4" s="6">
        <v>2014</v>
      </c>
      <c r="C4" s="6">
        <v>2013</v>
      </c>
      <c r="D4" s="6">
        <v>2012</v>
      </c>
      <c r="E4" s="1"/>
      <c r="F4" s="6">
        <v>2014</v>
      </c>
    </row>
    <row r="5" spans="1:6" x14ac:dyDescent="0.25">
      <c r="A5" s="2" t="s">
        <v>0</v>
      </c>
      <c r="B5" s="41">
        <v>2274</v>
      </c>
      <c r="C5" s="41">
        <v>2306</v>
      </c>
      <c r="D5" s="41">
        <v>2502</v>
      </c>
      <c r="E5" s="42"/>
      <c r="F5" s="41">
        <v>1167</v>
      </c>
    </row>
    <row r="6" spans="1:6" x14ac:dyDescent="0.25">
      <c r="A6" s="2" t="s">
        <v>7</v>
      </c>
      <c r="B6" s="41">
        <v>1312</v>
      </c>
      <c r="C6" s="41">
        <v>1368</v>
      </c>
      <c r="D6" s="41">
        <v>1397</v>
      </c>
      <c r="E6" s="42"/>
      <c r="F6" s="41">
        <v>673</v>
      </c>
    </row>
    <row r="7" spans="1:6" x14ac:dyDescent="0.25">
      <c r="A7" s="2" t="s">
        <v>10</v>
      </c>
      <c r="B7" s="41">
        <v>1731</v>
      </c>
      <c r="C7" s="41">
        <v>1758</v>
      </c>
      <c r="D7" s="41">
        <v>1886</v>
      </c>
      <c r="E7" s="42"/>
      <c r="F7" s="41">
        <v>875</v>
      </c>
    </row>
    <row r="8" spans="1:6" x14ac:dyDescent="0.25">
      <c r="A8" s="2" t="s">
        <v>11</v>
      </c>
      <c r="B8" s="41">
        <v>1650</v>
      </c>
      <c r="C8" s="41">
        <v>1611</v>
      </c>
      <c r="D8" s="41">
        <v>1565</v>
      </c>
      <c r="E8" s="42"/>
      <c r="F8" s="41">
        <v>823</v>
      </c>
    </row>
    <row r="9" spans="1:6" x14ac:dyDescent="0.25">
      <c r="A9" s="2" t="s">
        <v>22</v>
      </c>
      <c r="B9" s="41">
        <v>928</v>
      </c>
      <c r="C9" s="41">
        <v>996</v>
      </c>
      <c r="D9" s="41">
        <v>1122</v>
      </c>
      <c r="E9" s="42"/>
      <c r="F9" s="41">
        <v>477</v>
      </c>
    </row>
    <row r="10" spans="1:6" x14ac:dyDescent="0.25">
      <c r="A10" s="2" t="s">
        <v>12</v>
      </c>
      <c r="B10" s="41">
        <v>1301</v>
      </c>
      <c r="C10" s="41">
        <v>1246</v>
      </c>
      <c r="D10" s="41">
        <v>1085</v>
      </c>
      <c r="E10" s="42"/>
      <c r="F10" s="41">
        <v>669</v>
      </c>
    </row>
    <row r="11" spans="1:6" x14ac:dyDescent="0.25">
      <c r="A11" s="8" t="s">
        <v>20</v>
      </c>
      <c r="B11" s="41">
        <v>7</v>
      </c>
      <c r="C11" s="41">
        <v>7</v>
      </c>
      <c r="D11" s="41">
        <v>7</v>
      </c>
      <c r="E11" s="42"/>
      <c r="F11" s="41">
        <v>4</v>
      </c>
    </row>
    <row r="12" spans="1:6" s="28" customFormat="1" x14ac:dyDescent="0.25">
      <c r="A12" s="25" t="s">
        <v>37</v>
      </c>
      <c r="B12" s="21">
        <f>SUM(B5:B11)</f>
        <v>9203</v>
      </c>
      <c r="C12" s="21">
        <f t="shared" ref="C12:D12" si="0">SUM(C5:C11)</f>
        <v>9292</v>
      </c>
      <c r="D12" s="21">
        <f t="shared" si="0"/>
        <v>9564</v>
      </c>
      <c r="E12" s="1"/>
      <c r="F12" s="21">
        <f t="shared" ref="F12" si="1">SUM(F5:F11)</f>
        <v>4688</v>
      </c>
    </row>
    <row r="13" spans="1:6" x14ac:dyDescent="0.25">
      <c r="A13" s="8" t="s">
        <v>38</v>
      </c>
      <c r="B13" s="19">
        <v>-802</v>
      </c>
      <c r="C13" s="19">
        <v>-775</v>
      </c>
      <c r="D13" s="19">
        <v>-725</v>
      </c>
      <c r="E13" s="1"/>
      <c r="F13" s="19">
        <v>-415</v>
      </c>
    </row>
    <row r="14" spans="1:6" s="28" customFormat="1" x14ac:dyDescent="0.25">
      <c r="A14" s="25" t="s">
        <v>39</v>
      </c>
      <c r="B14" s="10">
        <f>SUM(B12:B13)</f>
        <v>8401</v>
      </c>
      <c r="C14" s="10">
        <f t="shared" ref="C14:F14" si="2">SUM(C12:C13)</f>
        <v>8517</v>
      </c>
      <c r="D14" s="10">
        <f t="shared" si="2"/>
        <v>8839</v>
      </c>
      <c r="E14" s="1"/>
      <c r="F14" s="10">
        <f t="shared" si="2"/>
        <v>4273</v>
      </c>
    </row>
    <row r="15" spans="1:6" s="28" customFormat="1" x14ac:dyDescent="0.25">
      <c r="A15" s="12"/>
      <c r="B15" s="15"/>
      <c r="C15" s="15"/>
      <c r="D15" s="15"/>
      <c r="E15" s="1"/>
      <c r="F15" s="15"/>
    </row>
    <row r="16" spans="1:6" s="28" customFormat="1" x14ac:dyDescent="0.25">
      <c r="A16" s="12"/>
      <c r="B16" s="15"/>
      <c r="C16" s="15"/>
      <c r="D16" s="15"/>
      <c r="E16" s="1"/>
      <c r="F16" s="15"/>
    </row>
    <row r="17" spans="1:6" x14ac:dyDescent="0.25">
      <c r="B17" s="44" t="s">
        <v>23</v>
      </c>
      <c r="C17" s="44"/>
      <c r="D17" s="44"/>
      <c r="E17" s="44"/>
      <c r="F17" s="44"/>
    </row>
    <row r="18" spans="1:6" x14ac:dyDescent="0.25">
      <c r="A18" s="4"/>
      <c r="B18" s="6" t="s">
        <v>19</v>
      </c>
      <c r="C18" s="6" t="s">
        <v>19</v>
      </c>
      <c r="D18" s="6" t="s">
        <v>19</v>
      </c>
      <c r="E18" s="1"/>
      <c r="F18" s="6" t="s">
        <v>16</v>
      </c>
    </row>
    <row r="19" spans="1:6" x14ac:dyDescent="0.25">
      <c r="A19" s="5" t="s">
        <v>21</v>
      </c>
      <c r="B19" s="6">
        <v>2014</v>
      </c>
      <c r="C19" s="6">
        <v>2013</v>
      </c>
      <c r="D19" s="6">
        <v>2012</v>
      </c>
      <c r="E19" s="1"/>
      <c r="F19" s="6">
        <v>2014</v>
      </c>
    </row>
    <row r="20" spans="1:6" x14ac:dyDescent="0.25">
      <c r="A20" s="2" t="s">
        <v>0</v>
      </c>
      <c r="B20" s="17">
        <v>1859</v>
      </c>
      <c r="C20" s="17">
        <v>1904</v>
      </c>
      <c r="D20" s="17">
        <v>2095</v>
      </c>
      <c r="E20" s="1"/>
      <c r="F20" s="17">
        <v>950</v>
      </c>
    </row>
    <row r="21" spans="1:6" x14ac:dyDescent="0.25">
      <c r="A21" s="2" t="s">
        <v>7</v>
      </c>
      <c r="B21" s="17">
        <v>1166</v>
      </c>
      <c r="C21" s="17">
        <v>1226</v>
      </c>
      <c r="D21" s="17">
        <v>1263</v>
      </c>
      <c r="E21" s="17"/>
      <c r="F21" s="17">
        <v>597</v>
      </c>
    </row>
    <row r="22" spans="1:6" x14ac:dyDescent="0.25">
      <c r="A22" s="2" t="s">
        <v>10</v>
      </c>
      <c r="B22" s="17">
        <v>1710</v>
      </c>
      <c r="C22" s="17">
        <v>1738</v>
      </c>
      <c r="D22" s="17">
        <v>1849</v>
      </c>
      <c r="E22" s="17"/>
      <c r="F22" s="17">
        <v>866</v>
      </c>
    </row>
    <row r="23" spans="1:6" x14ac:dyDescent="0.25">
      <c r="A23" s="2" t="s">
        <v>11</v>
      </c>
      <c r="B23" s="17">
        <v>1461</v>
      </c>
      <c r="C23" s="17">
        <v>1438</v>
      </c>
      <c r="D23" s="17">
        <v>1443</v>
      </c>
      <c r="E23" s="17"/>
      <c r="F23" s="17">
        <v>725</v>
      </c>
    </row>
    <row r="24" spans="1:6" x14ac:dyDescent="0.25">
      <c r="A24" s="2" t="s">
        <v>22</v>
      </c>
      <c r="B24" s="17">
        <v>927</v>
      </c>
      <c r="C24" s="17">
        <v>994</v>
      </c>
      <c r="D24" s="17">
        <v>1122</v>
      </c>
      <c r="E24" s="17"/>
      <c r="F24" s="17">
        <v>476</v>
      </c>
    </row>
    <row r="25" spans="1:6" x14ac:dyDescent="0.25">
      <c r="A25" s="2" t="s">
        <v>12</v>
      </c>
      <c r="B25" s="17">
        <v>1278</v>
      </c>
      <c r="C25" s="17">
        <v>1217</v>
      </c>
      <c r="D25" s="17">
        <v>1067</v>
      </c>
      <c r="E25" s="17"/>
      <c r="F25" s="17">
        <v>659</v>
      </c>
    </row>
    <row r="26" spans="1:6" x14ac:dyDescent="0.25">
      <c r="A26" s="8" t="s">
        <v>20</v>
      </c>
      <c r="B26" s="19">
        <v>0</v>
      </c>
      <c r="C26" s="19">
        <v>0</v>
      </c>
      <c r="D26" s="19">
        <v>0</v>
      </c>
      <c r="E26" s="17"/>
      <c r="F26" s="17">
        <v>0</v>
      </c>
    </row>
    <row r="27" spans="1:6" s="28" customFormat="1" x14ac:dyDescent="0.25">
      <c r="A27" s="25" t="s">
        <v>25</v>
      </c>
      <c r="B27" s="10">
        <f>SUM(B20:B26)</f>
        <v>8401</v>
      </c>
      <c r="C27" s="10">
        <f t="shared" ref="C27:D27" si="3">SUM(C20:C26)</f>
        <v>8517</v>
      </c>
      <c r="D27" s="10">
        <f t="shared" si="3"/>
        <v>8839</v>
      </c>
      <c r="E27" s="15"/>
      <c r="F27" s="21">
        <f t="shared" ref="F27" si="4">SUM(F20:F26)</f>
        <v>4273</v>
      </c>
    </row>
    <row r="28" spans="1:6" s="28" customFormat="1" x14ac:dyDescent="0.25">
      <c r="A28" s="12"/>
      <c r="B28" s="15"/>
      <c r="C28" s="15"/>
      <c r="D28" s="15"/>
      <c r="E28" s="15"/>
      <c r="F28" s="15"/>
    </row>
    <row r="29" spans="1:6" s="28" customFormat="1" x14ac:dyDescent="0.25">
      <c r="A29" s="12"/>
      <c r="B29" s="15"/>
      <c r="C29" s="15"/>
      <c r="D29" s="15"/>
      <c r="E29" s="15"/>
      <c r="F29" s="15"/>
    </row>
    <row r="30" spans="1:6" x14ac:dyDescent="0.25">
      <c r="B30" s="44" t="s">
        <v>6</v>
      </c>
      <c r="C30" s="44"/>
      <c r="D30" s="44"/>
      <c r="E30" s="44"/>
      <c r="F30" s="44"/>
    </row>
    <row r="31" spans="1:6" x14ac:dyDescent="0.25">
      <c r="A31" s="4"/>
      <c r="B31" s="6" t="s">
        <v>19</v>
      </c>
      <c r="C31" s="6" t="s">
        <v>19</v>
      </c>
      <c r="D31" s="6" t="s">
        <v>19</v>
      </c>
      <c r="E31" s="1"/>
      <c r="F31" s="6" t="s">
        <v>16</v>
      </c>
    </row>
    <row r="32" spans="1:6" x14ac:dyDescent="0.25">
      <c r="A32" s="5" t="s">
        <v>21</v>
      </c>
      <c r="B32" s="6">
        <v>2014</v>
      </c>
      <c r="C32" s="6">
        <v>2013</v>
      </c>
      <c r="D32" s="6">
        <v>2012</v>
      </c>
      <c r="E32" s="1"/>
      <c r="F32" s="6">
        <v>2014</v>
      </c>
    </row>
    <row r="33" spans="1:7" x14ac:dyDescent="0.25">
      <c r="A33" s="2" t="s">
        <v>0</v>
      </c>
      <c r="B33" s="17">
        <v>214</v>
      </c>
      <c r="C33" s="17">
        <v>214</v>
      </c>
      <c r="D33" s="17">
        <v>204</v>
      </c>
      <c r="E33" s="1"/>
      <c r="F33" s="17">
        <v>90</v>
      </c>
    </row>
    <row r="34" spans="1:7" x14ac:dyDescent="0.25">
      <c r="A34" s="2" t="s">
        <v>7</v>
      </c>
      <c r="B34" s="17">
        <v>116</v>
      </c>
      <c r="C34" s="17">
        <v>104</v>
      </c>
      <c r="D34" s="17">
        <v>88</v>
      </c>
      <c r="E34" s="1"/>
      <c r="F34" s="17">
        <v>51</v>
      </c>
    </row>
    <row r="35" spans="1:7" x14ac:dyDescent="0.25">
      <c r="A35" s="2" t="s">
        <v>10</v>
      </c>
      <c r="B35" s="17">
        <v>124</v>
      </c>
      <c r="C35" s="17">
        <v>120</v>
      </c>
      <c r="D35" s="17">
        <v>139</v>
      </c>
      <c r="E35" s="1"/>
      <c r="F35" s="17">
        <v>53</v>
      </c>
    </row>
    <row r="36" spans="1:7" x14ac:dyDescent="0.25">
      <c r="A36" s="2" t="s">
        <v>11</v>
      </c>
      <c r="B36" s="17">
        <v>84</v>
      </c>
      <c r="C36" s="17">
        <v>71</v>
      </c>
      <c r="D36" s="17">
        <v>52</v>
      </c>
      <c r="E36" s="1"/>
      <c r="F36" s="17">
        <v>41</v>
      </c>
    </row>
    <row r="37" spans="1:7" x14ac:dyDescent="0.25">
      <c r="A37" s="2" t="s">
        <v>22</v>
      </c>
      <c r="B37" s="17">
        <v>17</v>
      </c>
      <c r="C37" s="17">
        <v>8</v>
      </c>
      <c r="D37" s="17">
        <v>38</v>
      </c>
      <c r="E37" s="1"/>
      <c r="F37" s="17">
        <v>8</v>
      </c>
    </row>
    <row r="38" spans="1:7" x14ac:dyDescent="0.25">
      <c r="A38" s="2" t="s">
        <v>12</v>
      </c>
      <c r="B38" s="17">
        <v>106</v>
      </c>
      <c r="C38" s="17">
        <v>84</v>
      </c>
      <c r="D38" s="17">
        <v>51</v>
      </c>
      <c r="E38" s="1"/>
      <c r="F38" s="17">
        <v>56</v>
      </c>
    </row>
    <row r="39" spans="1:7" x14ac:dyDescent="0.25">
      <c r="A39" s="8" t="s">
        <v>20</v>
      </c>
      <c r="B39" s="19">
        <v>-37</v>
      </c>
      <c r="C39" s="19">
        <v>-32</v>
      </c>
      <c r="D39" s="19">
        <v>-16</v>
      </c>
      <c r="E39" s="1"/>
      <c r="F39" s="19">
        <v>-18</v>
      </c>
    </row>
    <row r="40" spans="1:7" s="28" customFormat="1" x14ac:dyDescent="0.25">
      <c r="A40" s="25" t="s">
        <v>25</v>
      </c>
      <c r="B40" s="26">
        <f>SUM(B33:B39)</f>
        <v>624</v>
      </c>
      <c r="C40" s="26">
        <f t="shared" ref="C40:D40" si="5">SUM(C33:C39)</f>
        <v>569</v>
      </c>
      <c r="D40" s="26">
        <f t="shared" si="5"/>
        <v>556</v>
      </c>
      <c r="E40" s="27"/>
      <c r="F40" s="26">
        <f t="shared" ref="F40" si="6">SUM(F33:F39)</f>
        <v>281</v>
      </c>
      <c r="G40" s="27"/>
    </row>
    <row r="41" spans="1:7" s="24" customFormat="1" x14ac:dyDescent="0.25">
      <c r="A41" s="22" t="s">
        <v>24</v>
      </c>
      <c r="B41" s="19">
        <v>-32</v>
      </c>
      <c r="C41" s="19"/>
      <c r="D41" s="19">
        <v>-153</v>
      </c>
      <c r="E41" s="23"/>
      <c r="F41" s="19"/>
      <c r="G41" s="23"/>
    </row>
    <row r="42" spans="1:7" x14ac:dyDescent="0.25">
      <c r="A42" s="5" t="s">
        <v>5</v>
      </c>
      <c r="B42" s="21">
        <f>SUM(B40:B41)</f>
        <v>592</v>
      </c>
      <c r="C42" s="21">
        <f t="shared" ref="C42:F42" si="7">SUM(C40:C41)</f>
        <v>569</v>
      </c>
      <c r="D42" s="21">
        <f t="shared" si="7"/>
        <v>403</v>
      </c>
      <c r="E42" s="23"/>
      <c r="F42" s="21">
        <f t="shared" si="7"/>
        <v>281</v>
      </c>
    </row>
    <row r="43" spans="1:7" x14ac:dyDescent="0.25">
      <c r="A43" s="11"/>
      <c r="B43" s="11"/>
      <c r="C43" s="11"/>
      <c r="D43" s="11"/>
      <c r="E43" s="11"/>
      <c r="F43" s="11"/>
    </row>
    <row r="44" spans="1:7" x14ac:dyDescent="0.25">
      <c r="A44" s="11"/>
      <c r="B44" s="11"/>
      <c r="C44" s="11"/>
      <c r="D44" s="11"/>
      <c r="E44" s="11"/>
      <c r="F44" s="11"/>
    </row>
    <row r="45" spans="1:7" x14ac:dyDescent="0.25">
      <c r="B45" s="44" t="s">
        <v>40</v>
      </c>
      <c r="C45" s="44"/>
      <c r="D45" s="44"/>
      <c r="E45" s="44"/>
      <c r="F45" s="44"/>
    </row>
    <row r="46" spans="1:7" x14ac:dyDescent="0.25">
      <c r="A46" s="4"/>
      <c r="B46" s="6" t="s">
        <v>19</v>
      </c>
      <c r="C46" s="6" t="s">
        <v>19</v>
      </c>
      <c r="D46" s="6" t="s">
        <v>19</v>
      </c>
      <c r="E46" s="1"/>
      <c r="F46" s="6" t="s">
        <v>16</v>
      </c>
    </row>
    <row r="47" spans="1:7" x14ac:dyDescent="0.25">
      <c r="A47" s="5" t="s">
        <v>21</v>
      </c>
      <c r="B47" s="6">
        <v>2014</v>
      </c>
      <c r="C47" s="6">
        <v>2013</v>
      </c>
      <c r="D47" s="6">
        <v>2012</v>
      </c>
      <c r="E47" s="1"/>
      <c r="F47" s="6">
        <v>2014</v>
      </c>
    </row>
    <row r="48" spans="1:7" x14ac:dyDescent="0.25">
      <c r="A48" s="2" t="s">
        <v>0</v>
      </c>
      <c r="B48" s="17">
        <v>1719</v>
      </c>
      <c r="C48" s="17">
        <v>1774</v>
      </c>
      <c r="D48" s="17">
        <v>1902</v>
      </c>
      <c r="E48" s="1"/>
      <c r="F48" s="17">
        <v>1719</v>
      </c>
    </row>
    <row r="49" spans="1:7" x14ac:dyDescent="0.25">
      <c r="A49" s="2" t="s">
        <v>7</v>
      </c>
      <c r="B49" s="17">
        <v>637</v>
      </c>
      <c r="C49" s="17">
        <v>684</v>
      </c>
      <c r="D49" s="17">
        <v>699</v>
      </c>
      <c r="E49" s="1"/>
      <c r="F49" s="17">
        <v>647</v>
      </c>
    </row>
    <row r="50" spans="1:7" x14ac:dyDescent="0.25">
      <c r="A50" s="2" t="s">
        <v>10</v>
      </c>
      <c r="B50" s="17">
        <v>1702</v>
      </c>
      <c r="C50" s="17">
        <v>1788</v>
      </c>
      <c r="D50" s="17">
        <v>1743</v>
      </c>
      <c r="E50" s="1"/>
      <c r="F50" s="17">
        <v>1746</v>
      </c>
    </row>
    <row r="51" spans="1:7" x14ac:dyDescent="0.25">
      <c r="A51" s="2" t="s">
        <v>11</v>
      </c>
      <c r="B51" s="17">
        <v>332</v>
      </c>
      <c r="C51" s="17">
        <v>379</v>
      </c>
      <c r="D51" s="17">
        <v>404.8805970149254</v>
      </c>
      <c r="E51" s="1"/>
      <c r="F51" s="17">
        <v>318.37313432835822</v>
      </c>
    </row>
    <row r="52" spans="1:7" x14ac:dyDescent="0.25">
      <c r="A52" s="2" t="s">
        <v>22</v>
      </c>
      <c r="B52" s="17">
        <v>406</v>
      </c>
      <c r="C52" s="17">
        <v>452</v>
      </c>
      <c r="D52" s="17">
        <v>547</v>
      </c>
      <c r="E52" s="1"/>
      <c r="F52" s="17">
        <v>421</v>
      </c>
    </row>
    <row r="53" spans="1:7" x14ac:dyDescent="0.25">
      <c r="A53" s="2" t="s">
        <v>12</v>
      </c>
      <c r="B53" s="17">
        <v>141</v>
      </c>
      <c r="C53" s="17">
        <v>94</v>
      </c>
      <c r="D53" s="17">
        <v>135.11940298507463</v>
      </c>
      <c r="E53" s="1"/>
      <c r="F53" s="17">
        <v>133.62686567164178</v>
      </c>
    </row>
    <row r="54" spans="1:7" x14ac:dyDescent="0.25">
      <c r="A54" s="8" t="s">
        <v>20</v>
      </c>
      <c r="B54" s="17">
        <v>-1483</v>
      </c>
      <c r="C54" s="17">
        <v>-1617</v>
      </c>
      <c r="D54" s="17">
        <v>-1979</v>
      </c>
      <c r="E54" s="1"/>
      <c r="F54" s="17">
        <v>-1531</v>
      </c>
    </row>
    <row r="55" spans="1:7" s="28" customFormat="1" x14ac:dyDescent="0.25">
      <c r="A55" s="25" t="s">
        <v>41</v>
      </c>
      <c r="B55" s="21">
        <f>SUM(B48:B54)</f>
        <v>3454</v>
      </c>
      <c r="C55" s="21">
        <f t="shared" ref="C55:D55" si="8">SUM(C48:C54)</f>
        <v>3554</v>
      </c>
      <c r="D55" s="21">
        <f t="shared" si="8"/>
        <v>3452</v>
      </c>
      <c r="E55" s="27"/>
      <c r="F55" s="21">
        <f t="shared" ref="F55" si="9">SUM(F48:F54)</f>
        <v>3454</v>
      </c>
      <c r="G55" s="27"/>
    </row>
    <row r="56" spans="1:7" x14ac:dyDescent="0.25">
      <c r="E56" s="1"/>
    </row>
    <row r="57" spans="1:7" x14ac:dyDescent="0.25">
      <c r="E57" s="1"/>
    </row>
    <row r="58" spans="1:7" x14ac:dyDescent="0.25">
      <c r="B58" s="44" t="s">
        <v>42</v>
      </c>
      <c r="C58" s="44"/>
      <c r="D58" s="44"/>
      <c r="E58" s="44"/>
      <c r="F58" s="44"/>
    </row>
    <row r="59" spans="1:7" x14ac:dyDescent="0.25">
      <c r="A59" s="4"/>
      <c r="B59" s="6" t="s">
        <v>19</v>
      </c>
      <c r="C59" s="6" t="s">
        <v>19</v>
      </c>
      <c r="D59" s="6" t="s">
        <v>19</v>
      </c>
      <c r="E59" s="1"/>
      <c r="F59" s="6" t="s">
        <v>16</v>
      </c>
    </row>
    <row r="60" spans="1:7" x14ac:dyDescent="0.25">
      <c r="A60" s="5" t="s">
        <v>21</v>
      </c>
      <c r="B60" s="6">
        <v>2014</v>
      </c>
      <c r="C60" s="6">
        <v>2013</v>
      </c>
      <c r="D60" s="6">
        <v>2012</v>
      </c>
      <c r="E60" s="1"/>
      <c r="F60" s="6">
        <v>2014</v>
      </c>
    </row>
    <row r="61" spans="1:7" x14ac:dyDescent="0.25">
      <c r="A61" s="2" t="s">
        <v>0</v>
      </c>
      <c r="B61" s="17">
        <v>299</v>
      </c>
      <c r="C61" s="17">
        <v>302</v>
      </c>
      <c r="D61" s="17">
        <v>293</v>
      </c>
      <c r="E61" s="1"/>
      <c r="F61" s="17">
        <v>132</v>
      </c>
    </row>
    <row r="62" spans="1:7" x14ac:dyDescent="0.25">
      <c r="A62" s="2" t="s">
        <v>7</v>
      </c>
      <c r="B62" s="17">
        <v>146</v>
      </c>
      <c r="C62" s="17">
        <v>140</v>
      </c>
      <c r="D62" s="17">
        <v>125</v>
      </c>
      <c r="E62" s="1"/>
      <c r="F62" s="17">
        <v>66</v>
      </c>
    </row>
    <row r="63" spans="1:7" x14ac:dyDescent="0.25">
      <c r="A63" s="2" t="s">
        <v>10</v>
      </c>
      <c r="B63" s="17">
        <v>177</v>
      </c>
      <c r="C63" s="17">
        <v>180</v>
      </c>
      <c r="D63" s="17">
        <v>205</v>
      </c>
      <c r="E63" s="1"/>
      <c r="F63" s="17">
        <v>83</v>
      </c>
    </row>
    <row r="64" spans="1:7" x14ac:dyDescent="0.25">
      <c r="A64" s="2" t="s">
        <v>11</v>
      </c>
      <c r="B64" s="17">
        <v>100</v>
      </c>
      <c r="C64" s="17">
        <v>86</v>
      </c>
      <c r="D64" s="17">
        <v>66</v>
      </c>
      <c r="E64" s="1"/>
      <c r="F64" s="17">
        <v>48</v>
      </c>
    </row>
    <row r="65" spans="1:6" x14ac:dyDescent="0.25">
      <c r="A65" s="2" t="s">
        <v>22</v>
      </c>
      <c r="B65" s="17">
        <v>25</v>
      </c>
      <c r="C65" s="17">
        <v>17</v>
      </c>
      <c r="D65" s="17">
        <v>48</v>
      </c>
      <c r="E65" s="1"/>
      <c r="F65" s="17">
        <v>12</v>
      </c>
    </row>
    <row r="66" spans="1:6" x14ac:dyDescent="0.25">
      <c r="A66" s="2" t="s">
        <v>12</v>
      </c>
      <c r="B66" s="17">
        <v>114</v>
      </c>
      <c r="C66" s="17">
        <v>92</v>
      </c>
      <c r="D66" s="17">
        <v>62</v>
      </c>
      <c r="E66" s="1"/>
      <c r="F66" s="17">
        <v>60</v>
      </c>
    </row>
    <row r="67" spans="1:6" x14ac:dyDescent="0.25">
      <c r="A67" s="8" t="s">
        <v>20</v>
      </c>
      <c r="B67" s="17">
        <v>-34</v>
      </c>
      <c r="C67" s="17">
        <v>-28</v>
      </c>
      <c r="D67" s="17">
        <v>-13</v>
      </c>
      <c r="E67" s="1"/>
      <c r="F67" s="17">
        <v>-16</v>
      </c>
    </row>
    <row r="68" spans="1:6" x14ac:dyDescent="0.25">
      <c r="A68" s="25" t="s">
        <v>25</v>
      </c>
      <c r="B68" s="21">
        <f>SUM(B61:B67)</f>
        <v>827</v>
      </c>
      <c r="C68" s="21">
        <f t="shared" ref="C68:D68" si="10">SUM(C61:C67)</f>
        <v>789</v>
      </c>
      <c r="D68" s="21">
        <f t="shared" si="10"/>
        <v>786</v>
      </c>
      <c r="E68" s="1"/>
      <c r="F68" s="21">
        <f t="shared" ref="F68" si="11">SUM(F61:F67)</f>
        <v>385</v>
      </c>
    </row>
    <row r="69" spans="1:6" x14ac:dyDescent="0.25">
      <c r="E69" s="1"/>
    </row>
    <row r="71" spans="1:6" x14ac:dyDescent="0.25">
      <c r="B71" s="44" t="s">
        <v>46</v>
      </c>
      <c r="C71" s="44"/>
      <c r="D71" s="44"/>
      <c r="E71" s="44"/>
      <c r="F71" s="44"/>
    </row>
    <row r="72" spans="1:6" x14ac:dyDescent="0.25">
      <c r="A72" s="4"/>
      <c r="B72" s="6" t="s">
        <v>19</v>
      </c>
      <c r="C72" s="6" t="s">
        <v>19</v>
      </c>
      <c r="D72" s="6" t="s">
        <v>19</v>
      </c>
      <c r="E72" s="1"/>
      <c r="F72" s="6" t="s">
        <v>16</v>
      </c>
    </row>
    <row r="73" spans="1:6" x14ac:dyDescent="0.25">
      <c r="A73" s="5" t="s">
        <v>21</v>
      </c>
      <c r="B73" s="6">
        <v>2014</v>
      </c>
      <c r="C73" s="6">
        <v>2013</v>
      </c>
      <c r="D73" s="6">
        <v>2012</v>
      </c>
      <c r="E73" s="1"/>
      <c r="F73" s="6">
        <v>2014</v>
      </c>
    </row>
    <row r="74" spans="1:6" x14ac:dyDescent="0.25">
      <c r="A74" s="2" t="s">
        <v>0</v>
      </c>
      <c r="B74" s="37">
        <f t="shared" ref="B74:D79" si="12">B61/B20</f>
        <v>0.16083916083916083</v>
      </c>
      <c r="C74" s="37">
        <f t="shared" si="12"/>
        <v>0.15861344537815125</v>
      </c>
      <c r="D74" s="37">
        <f t="shared" si="12"/>
        <v>0.13985680190930788</v>
      </c>
      <c r="E74" s="1"/>
      <c r="F74" s="37">
        <f t="shared" ref="F74:F79" si="13">F61/F20</f>
        <v>0.13894736842105262</v>
      </c>
    </row>
    <row r="75" spans="1:6" x14ac:dyDescent="0.25">
      <c r="A75" s="2" t="s">
        <v>7</v>
      </c>
      <c r="B75" s="37">
        <f t="shared" si="12"/>
        <v>0.12521440823327615</v>
      </c>
      <c r="C75" s="37">
        <f t="shared" si="12"/>
        <v>0.11419249592169657</v>
      </c>
      <c r="D75" s="37">
        <f t="shared" si="12"/>
        <v>9.8970704671417262E-2</v>
      </c>
      <c r="E75" s="1"/>
      <c r="F75" s="37">
        <f t="shared" si="13"/>
        <v>0.11055276381909548</v>
      </c>
    </row>
    <row r="76" spans="1:6" x14ac:dyDescent="0.25">
      <c r="A76" s="2" t="s">
        <v>10</v>
      </c>
      <c r="B76" s="37">
        <f t="shared" si="12"/>
        <v>0.10350877192982456</v>
      </c>
      <c r="C76" s="37">
        <f t="shared" si="12"/>
        <v>0.10356731875719218</v>
      </c>
      <c r="D76" s="37">
        <f t="shared" si="12"/>
        <v>0.11087074094104922</v>
      </c>
      <c r="E76" s="1"/>
      <c r="F76" s="37">
        <f t="shared" si="13"/>
        <v>9.5842956120092374E-2</v>
      </c>
    </row>
    <row r="77" spans="1:6" x14ac:dyDescent="0.25">
      <c r="A77" s="2" t="s">
        <v>11</v>
      </c>
      <c r="B77" s="37">
        <f t="shared" si="12"/>
        <v>6.8446269678302529E-2</v>
      </c>
      <c r="C77" s="37">
        <f t="shared" si="12"/>
        <v>5.9805285118219746E-2</v>
      </c>
      <c r="D77" s="37">
        <f t="shared" si="12"/>
        <v>4.5738045738045741E-2</v>
      </c>
      <c r="E77" s="1"/>
      <c r="F77" s="37">
        <f t="shared" si="13"/>
        <v>6.620689655172414E-2</v>
      </c>
    </row>
    <row r="78" spans="1:6" x14ac:dyDescent="0.25">
      <c r="A78" s="2" t="s">
        <v>22</v>
      </c>
      <c r="B78" s="37">
        <f t="shared" si="12"/>
        <v>2.696871628910464E-2</v>
      </c>
      <c r="C78" s="37">
        <f t="shared" si="12"/>
        <v>1.7102615694164991E-2</v>
      </c>
      <c r="D78" s="37">
        <f t="shared" si="12"/>
        <v>4.2780748663101602E-2</v>
      </c>
      <c r="E78" s="1"/>
      <c r="F78" s="37">
        <f t="shared" si="13"/>
        <v>2.5210084033613446E-2</v>
      </c>
    </row>
    <row r="79" spans="1:6" x14ac:dyDescent="0.25">
      <c r="A79" s="2" t="s">
        <v>12</v>
      </c>
      <c r="B79" s="37">
        <f t="shared" si="12"/>
        <v>8.9201877934272297E-2</v>
      </c>
      <c r="C79" s="37">
        <f t="shared" si="12"/>
        <v>7.5595727198027943E-2</v>
      </c>
      <c r="D79" s="37">
        <f t="shared" si="12"/>
        <v>5.8106841611996252E-2</v>
      </c>
      <c r="E79" s="1"/>
      <c r="F79" s="37">
        <f t="shared" si="13"/>
        <v>9.1047040971168433E-2</v>
      </c>
    </row>
    <row r="80" spans="1:6" x14ac:dyDescent="0.25">
      <c r="A80" s="8"/>
      <c r="B80" s="37"/>
      <c r="C80" s="37"/>
      <c r="D80" s="37"/>
      <c r="E80" s="38"/>
      <c r="F80" s="37"/>
    </row>
    <row r="81" spans="1:6" x14ac:dyDescent="0.25">
      <c r="A81" s="25" t="s">
        <v>5</v>
      </c>
      <c r="B81" s="39">
        <f>B68/B27</f>
        <v>9.8440661825973094E-2</v>
      </c>
      <c r="C81" s="39">
        <f>C68/C27</f>
        <v>9.2638252905952803E-2</v>
      </c>
      <c r="D81" s="39">
        <f>D68/D27</f>
        <v>8.8924086435117095E-2</v>
      </c>
      <c r="E81" s="38"/>
      <c r="F81" s="39">
        <f>F68/F27</f>
        <v>9.0100631874561202E-2</v>
      </c>
    </row>
    <row r="84" spans="1:6" x14ac:dyDescent="0.25">
      <c r="B84" s="44" t="s">
        <v>43</v>
      </c>
      <c r="C84" s="44"/>
      <c r="D84" s="44"/>
      <c r="E84" s="44"/>
      <c r="F84" s="44"/>
    </row>
    <row r="85" spans="1:6" x14ac:dyDescent="0.25">
      <c r="A85" s="4"/>
      <c r="B85" s="6" t="s">
        <v>19</v>
      </c>
      <c r="C85" s="6" t="s">
        <v>19</v>
      </c>
      <c r="D85" s="6" t="s">
        <v>19</v>
      </c>
      <c r="E85" s="1"/>
      <c r="F85" s="6" t="s">
        <v>16</v>
      </c>
    </row>
    <row r="86" spans="1:6" x14ac:dyDescent="0.25">
      <c r="A86" s="5" t="s">
        <v>21</v>
      </c>
      <c r="B86" s="6">
        <v>2014</v>
      </c>
      <c r="C86" s="6">
        <v>2013</v>
      </c>
      <c r="D86" s="6">
        <v>2012</v>
      </c>
      <c r="E86" s="1"/>
      <c r="F86" s="6">
        <v>2014</v>
      </c>
    </row>
    <row r="87" spans="1:6" x14ac:dyDescent="0.25">
      <c r="A87" s="2" t="s">
        <v>0</v>
      </c>
      <c r="B87" s="37">
        <f>B33/B48</f>
        <v>0.12449098312972659</v>
      </c>
      <c r="C87" s="37">
        <f t="shared" ref="C87:D87" si="14">C33/C48</f>
        <v>0.12063134160090191</v>
      </c>
      <c r="D87" s="37">
        <f t="shared" si="14"/>
        <v>0.10725552050473186</v>
      </c>
      <c r="E87" s="1"/>
      <c r="F87" s="37">
        <f>F33/F48*2</f>
        <v>0.10471204188481675</v>
      </c>
    </row>
    <row r="88" spans="1:6" x14ac:dyDescent="0.25">
      <c r="A88" s="2" t="s">
        <v>7</v>
      </c>
      <c r="B88" s="37">
        <f>B34/B49</f>
        <v>0.18210361067503925</v>
      </c>
      <c r="C88" s="37">
        <f t="shared" ref="C88:D91" si="15">C34/C49</f>
        <v>0.15204678362573099</v>
      </c>
      <c r="D88" s="37">
        <f t="shared" si="15"/>
        <v>0.12589413447782546</v>
      </c>
      <c r="E88" s="1"/>
      <c r="F88" s="37">
        <f>F34/F49*2</f>
        <v>0.15765069551777433</v>
      </c>
    </row>
    <row r="89" spans="1:6" x14ac:dyDescent="0.25">
      <c r="A89" s="2" t="s">
        <v>10</v>
      </c>
      <c r="B89" s="37">
        <f>B35/B50</f>
        <v>7.2855464159811992E-2</v>
      </c>
      <c r="C89" s="37">
        <f t="shared" si="15"/>
        <v>6.7114093959731544E-2</v>
      </c>
      <c r="D89" s="37">
        <f t="shared" si="15"/>
        <v>7.9747561675272513E-2</v>
      </c>
      <c r="E89" s="1"/>
      <c r="F89" s="37">
        <f>F35/F50*2</f>
        <v>6.0710194730813287E-2</v>
      </c>
    </row>
    <row r="90" spans="1:6" x14ac:dyDescent="0.25">
      <c r="A90" s="2" t="s">
        <v>11</v>
      </c>
      <c r="B90" s="37">
        <f>B36/B51</f>
        <v>0.25301204819277107</v>
      </c>
      <c r="C90" s="37">
        <f t="shared" si="15"/>
        <v>0.18733509234828497</v>
      </c>
      <c r="D90" s="37">
        <f t="shared" si="15"/>
        <v>0.12843292660448999</v>
      </c>
      <c r="E90" s="1"/>
      <c r="F90" s="37">
        <f>F36/F51*2</f>
        <v>0.2575594205616239</v>
      </c>
    </row>
    <row r="91" spans="1:6" x14ac:dyDescent="0.25">
      <c r="A91" s="2" t="s">
        <v>22</v>
      </c>
      <c r="B91" s="37">
        <f>B37/B52</f>
        <v>4.1871921182266007E-2</v>
      </c>
      <c r="C91" s="37">
        <f t="shared" si="15"/>
        <v>1.7699115044247787E-2</v>
      </c>
      <c r="D91" s="37">
        <f t="shared" si="15"/>
        <v>6.9469835466179158E-2</v>
      </c>
      <c r="E91" s="1"/>
      <c r="F91" s="37">
        <f>F37/F52*2</f>
        <v>3.800475059382423E-2</v>
      </c>
    </row>
    <row r="92" spans="1:6" x14ac:dyDescent="0.25">
      <c r="A92" s="2" t="s">
        <v>12</v>
      </c>
      <c r="B92" s="40" t="s">
        <v>44</v>
      </c>
      <c r="C92" s="40" t="s">
        <v>44</v>
      </c>
      <c r="D92" s="40" t="s">
        <v>44</v>
      </c>
      <c r="E92" s="1"/>
      <c r="F92" s="40" t="s">
        <v>44</v>
      </c>
    </row>
    <row r="93" spans="1:6" x14ac:dyDescent="0.25">
      <c r="A93" s="8"/>
      <c r="B93" s="37"/>
      <c r="C93" s="37"/>
      <c r="D93" s="37"/>
      <c r="E93" s="38"/>
      <c r="F93" s="37"/>
    </row>
    <row r="94" spans="1:6" x14ac:dyDescent="0.25">
      <c r="A94" s="25" t="s">
        <v>5</v>
      </c>
      <c r="B94" s="39">
        <f>B40/B55</f>
        <v>0.1806601042269832</v>
      </c>
      <c r="C94" s="39">
        <f>C40/C55</f>
        <v>0.16010129431626335</v>
      </c>
      <c r="D94" s="39">
        <f>D40/D55</f>
        <v>0.16106604866743918</v>
      </c>
      <c r="E94" s="38"/>
      <c r="F94" s="39">
        <f>F40/F55*2</f>
        <v>0.16270990156340476</v>
      </c>
    </row>
  </sheetData>
  <mergeCells count="7">
    <mergeCell ref="B71:F71"/>
    <mergeCell ref="B84:F84"/>
    <mergeCell ref="B17:F17"/>
    <mergeCell ref="B2:F2"/>
    <mergeCell ref="B30:F30"/>
    <mergeCell ref="B45:F45"/>
    <mergeCell ref="B58:F58"/>
  </mergeCells>
  <pageMargins left="0.70866141732283472" right="0.70866141732283472" top="0.74803149606299213" bottom="0.74803149606299213" header="0.31496062992125984" footer="0.31496062992125984"/>
  <pageSetup paperSize="9" scale="54" orientation="portrait" horizontalDpi="300" verticalDpi="300" r:id="rId1"/>
  <ignoredErrors>
    <ignoredError sqref="B55:D55 F55 B12:D12 F12 B27:D27 F27 B40:D40 F40 B68:D68 F6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External Revenue</vt:lpstr>
      <vt:lpstr>Op  earnings  </vt:lpstr>
      <vt:lpstr>Summary</vt:lpstr>
      <vt:lpstr>'External Revenue'!Print_Area</vt:lpstr>
      <vt:lpstr>'Op  earnings  '!Print_Area</vt:lpstr>
      <vt:lpstr>Summary!Print_Area</vt:lpstr>
    </vt:vector>
  </TitlesOfParts>
  <Company>Fletcher Building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Chapman (FB)</dc:creator>
  <cp:lastModifiedBy>Jill Chapman (FB)</cp:lastModifiedBy>
  <cp:lastPrinted>2015-01-26T20:44:31Z</cp:lastPrinted>
  <dcterms:created xsi:type="dcterms:W3CDTF">2015-01-16T03:06:39Z</dcterms:created>
  <dcterms:modified xsi:type="dcterms:W3CDTF">2015-01-26T20:56:19Z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